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485"/>
  </bookViews>
  <sheets>
    <sheet name="ИТОГ" sheetId="1" r:id="rId1"/>
    <sheet name="КомПерв" sheetId="2" r:id="rId2"/>
  </sheets>
  <calcPr calcId="145621"/>
</workbook>
</file>

<file path=xl/calcChain.xml><?xml version="1.0" encoding="utf-8"?>
<calcChain xmlns="http://schemas.openxmlformats.org/spreadsheetml/2006/main">
  <c r="P34" i="2" l="1"/>
  <c r="J34" i="2"/>
  <c r="R34" i="2" s="1"/>
  <c r="P33" i="2"/>
  <c r="J33" i="2"/>
  <c r="H33" i="2"/>
  <c r="R33" i="2" s="1"/>
  <c r="P32" i="2"/>
  <c r="J32" i="2"/>
  <c r="R32" i="2" s="1"/>
  <c r="R31" i="2"/>
  <c r="J31" i="2"/>
  <c r="H31" i="2"/>
  <c r="P30" i="2"/>
  <c r="R30" i="2" s="1"/>
  <c r="J30" i="2"/>
  <c r="H30" i="2"/>
  <c r="L29" i="2"/>
  <c r="J29" i="2"/>
  <c r="H29" i="2"/>
  <c r="D29" i="2"/>
  <c r="R29" i="2" s="1"/>
  <c r="P28" i="2"/>
  <c r="L28" i="2"/>
  <c r="K28" i="2"/>
  <c r="J28" i="2"/>
  <c r="R28" i="2" s="1"/>
  <c r="P27" i="2"/>
  <c r="L27" i="2"/>
  <c r="J27" i="2"/>
  <c r="R27" i="2" s="1"/>
  <c r="Q26" i="2"/>
  <c r="M26" i="2"/>
  <c r="K26" i="2"/>
  <c r="I26" i="2"/>
  <c r="R26" i="2" s="1"/>
  <c r="P25" i="2"/>
  <c r="L25" i="2"/>
  <c r="J25" i="2"/>
  <c r="R25" i="2" s="1"/>
  <c r="Q24" i="2"/>
  <c r="M24" i="2"/>
  <c r="K24" i="2"/>
  <c r="R24" i="2" s="1"/>
  <c r="Q23" i="2"/>
  <c r="P23" i="2"/>
  <c r="L23" i="2"/>
  <c r="K23" i="2"/>
  <c r="J23" i="2"/>
  <c r="E23" i="2"/>
  <c r="R23" i="2" s="1"/>
  <c r="P22" i="2"/>
  <c r="L22" i="2"/>
  <c r="H22" i="2"/>
  <c r="R22" i="2" s="1"/>
  <c r="Q21" i="2"/>
  <c r="P21" i="2"/>
  <c r="M21" i="2"/>
  <c r="L21" i="2"/>
  <c r="K21" i="2"/>
  <c r="J21" i="2"/>
  <c r="R21" i="2" s="1"/>
  <c r="R20" i="2"/>
  <c r="Q20" i="2"/>
  <c r="P20" i="2"/>
  <c r="O20" i="2"/>
  <c r="M20" i="2"/>
  <c r="L20" i="2"/>
  <c r="K20" i="2"/>
  <c r="J20" i="2"/>
  <c r="Q19" i="2"/>
  <c r="P19" i="2"/>
  <c r="M19" i="2"/>
  <c r="J19" i="2"/>
  <c r="R19" i="2" s="1"/>
  <c r="I19" i="2"/>
  <c r="F19" i="2"/>
  <c r="C19" i="2"/>
  <c r="R18" i="2"/>
  <c r="P18" i="2"/>
  <c r="M18" i="2"/>
  <c r="K18" i="2"/>
  <c r="J18" i="2"/>
  <c r="I18" i="2"/>
  <c r="H18" i="2"/>
  <c r="D18" i="2"/>
  <c r="Q17" i="2"/>
  <c r="P17" i="2"/>
  <c r="K17" i="2"/>
  <c r="J17" i="2"/>
  <c r="I17" i="2"/>
  <c r="H17" i="2"/>
  <c r="G17" i="2"/>
  <c r="F17" i="2"/>
  <c r="R17" i="2" s="1"/>
  <c r="Q16" i="2"/>
  <c r="P16" i="2"/>
  <c r="L16" i="2"/>
  <c r="K16" i="2"/>
  <c r="J16" i="2"/>
  <c r="H16" i="2"/>
  <c r="G16" i="2"/>
  <c r="F16" i="2"/>
  <c r="C16" i="2"/>
  <c r="R16" i="2" s="1"/>
  <c r="Q15" i="2"/>
  <c r="P15" i="2"/>
  <c r="O15" i="2"/>
  <c r="M15" i="2"/>
  <c r="K15" i="2"/>
  <c r="J15" i="2"/>
  <c r="I15" i="2"/>
  <c r="H15" i="2"/>
  <c r="R15" i="2" s="1"/>
  <c r="Q14" i="2"/>
  <c r="P14" i="2"/>
  <c r="M14" i="2"/>
  <c r="L14" i="2"/>
  <c r="K14" i="2"/>
  <c r="J14" i="2"/>
  <c r="I14" i="2"/>
  <c r="H14" i="2"/>
  <c r="R14" i="2" s="1"/>
  <c r="E14" i="2"/>
  <c r="Q13" i="2"/>
  <c r="P13" i="2"/>
  <c r="M13" i="2"/>
  <c r="L13" i="2"/>
  <c r="J13" i="2"/>
  <c r="I13" i="2"/>
  <c r="H13" i="2"/>
  <c r="E13" i="2"/>
  <c r="D13" i="2"/>
  <c r="R13" i="2" s="1"/>
  <c r="Q12" i="2"/>
  <c r="P12" i="2"/>
  <c r="M12" i="2"/>
  <c r="L12" i="2"/>
  <c r="K12" i="2"/>
  <c r="J12" i="2"/>
  <c r="I12" i="2"/>
  <c r="H12" i="2"/>
  <c r="R12" i="2" s="1"/>
  <c r="E12" i="2"/>
  <c r="D12" i="2"/>
  <c r="Q11" i="2"/>
  <c r="P11" i="2"/>
  <c r="M11" i="2"/>
  <c r="K11" i="2"/>
  <c r="J11" i="2"/>
  <c r="H11" i="2"/>
  <c r="E11" i="2"/>
  <c r="D11" i="2"/>
  <c r="R11" i="2" s="1"/>
  <c r="Q10" i="2"/>
  <c r="P10" i="2"/>
  <c r="M10" i="2"/>
  <c r="L10" i="2"/>
  <c r="K10" i="2"/>
  <c r="J10" i="2"/>
  <c r="I10" i="2"/>
  <c r="H10" i="2"/>
  <c r="R10" i="2" s="1"/>
  <c r="F10" i="2"/>
  <c r="D10" i="2"/>
  <c r="Q9" i="2"/>
  <c r="P9" i="2"/>
  <c r="M9" i="2"/>
  <c r="K9" i="2"/>
  <c r="J9" i="2"/>
  <c r="I9" i="2"/>
  <c r="H9" i="2"/>
  <c r="F9" i="2"/>
  <c r="D9" i="2"/>
  <c r="R9" i="2" s="1"/>
  <c r="Q8" i="2"/>
  <c r="P8" i="2"/>
  <c r="M8" i="2"/>
  <c r="L8" i="2"/>
  <c r="K8" i="2"/>
  <c r="J8" i="2"/>
  <c r="I8" i="2"/>
  <c r="H8" i="2"/>
  <c r="F8" i="2"/>
  <c r="R8" i="2" s="1"/>
  <c r="Q7" i="2"/>
  <c r="P7" i="2"/>
  <c r="N7" i="2"/>
  <c r="M7" i="2"/>
  <c r="L7" i="2"/>
  <c r="K7" i="2"/>
  <c r="J7" i="2"/>
  <c r="I7" i="2"/>
  <c r="H7" i="2"/>
  <c r="R7" i="2" s="1"/>
  <c r="F7" i="2"/>
  <c r="D7" i="2"/>
  <c r="Q6" i="2"/>
  <c r="P6" i="2"/>
  <c r="O6" i="2"/>
  <c r="M6" i="2"/>
  <c r="L6" i="2"/>
  <c r="K6" i="2"/>
  <c r="J6" i="2"/>
  <c r="I6" i="2"/>
  <c r="H6" i="2"/>
  <c r="G6" i="2"/>
  <c r="E6" i="2"/>
  <c r="D6" i="2"/>
  <c r="R6" i="2" s="1"/>
</calcChain>
</file>

<file path=xl/sharedStrings.xml><?xml version="1.0" encoding="utf-8"?>
<sst xmlns="http://schemas.openxmlformats.org/spreadsheetml/2006/main" count="3295" uniqueCount="594">
  <si>
    <t>Второй (финальный) этап II Всероссийской летней Спартакиады инвалидов по плаванию</t>
  </si>
  <si>
    <t xml:space="preserve">ИТОГОВЫЙ ПРОТОКОЛ </t>
  </si>
  <si>
    <t>СПОРТ ЛИЦ С ПОРАЖЕНИЕМ ОДА</t>
  </si>
  <si>
    <t>17-28 августа 2015 года</t>
  </si>
  <si>
    <t xml:space="preserve">  Плавательный бассейн АУ ДО "СДЮСШОР № 3"</t>
  </si>
  <si>
    <t>г. Новочебоксарск</t>
  </si>
  <si>
    <t xml:space="preserve"> Минспорта Чувашии, 50 метров</t>
  </si>
  <si>
    <t>Электронная система регистрации времени ALGE Timing</t>
  </si>
  <si>
    <t>23 августа</t>
  </si>
  <si>
    <t>50 м брасс - юноши Sb3</t>
  </si>
  <si>
    <t>Место</t>
  </si>
  <si>
    <t>Ф.И.</t>
  </si>
  <si>
    <t>Г.р.</t>
  </si>
  <si>
    <t>Р-д</t>
  </si>
  <si>
    <t>S</t>
  </si>
  <si>
    <t>Sb</t>
  </si>
  <si>
    <t>Регион</t>
  </si>
  <si>
    <t>Рез-т</t>
  </si>
  <si>
    <t>Очки</t>
  </si>
  <si>
    <t>Разряд</t>
  </si>
  <si>
    <t>1</t>
  </si>
  <si>
    <t>Апостолаки Артур</t>
  </si>
  <si>
    <t>2000</t>
  </si>
  <si>
    <t>2</t>
  </si>
  <si>
    <t>4</t>
  </si>
  <si>
    <t>3</t>
  </si>
  <si>
    <t>Санкт-Петербург</t>
  </si>
  <si>
    <t>1.08.06</t>
  </si>
  <si>
    <t>140</t>
  </si>
  <si>
    <t>Ли Андрей</t>
  </si>
  <si>
    <t>1.25.24</t>
  </si>
  <si>
    <t>119</t>
  </si>
  <si>
    <t>Ковалев Александр</t>
  </si>
  <si>
    <t>ХМАО</t>
  </si>
  <si>
    <t>1.44.28</t>
  </si>
  <si>
    <t>105</t>
  </si>
  <si>
    <t>100 м батт- девушки S10</t>
  </si>
  <si>
    <t>Иванова Софья</t>
  </si>
  <si>
    <t>2001</t>
  </si>
  <si>
    <t>кмс</t>
  </si>
  <si>
    <t>10</t>
  </si>
  <si>
    <t>9</t>
  </si>
  <si>
    <t>Москва</t>
  </si>
  <si>
    <t>1.16.37</t>
  </si>
  <si>
    <t>мс</t>
  </si>
  <si>
    <t>Костяева Екатерина</t>
  </si>
  <si>
    <t>Красноярский край</t>
  </si>
  <si>
    <t>1.33.99</t>
  </si>
  <si>
    <t>Кислова Ольга</t>
  </si>
  <si>
    <t>1999</t>
  </si>
  <si>
    <t>Владимирская область</t>
  </si>
  <si>
    <t>1.52.85</t>
  </si>
  <si>
    <t>Давыдова Ксения</t>
  </si>
  <si>
    <t>Омская область</t>
  </si>
  <si>
    <t>2.00.23</t>
  </si>
  <si>
    <t>94</t>
  </si>
  <si>
    <t>1юн</t>
  </si>
  <si>
    <t>100 м батт- девушки S8-S9</t>
  </si>
  <si>
    <t>Беднякова Надежда</t>
  </si>
  <si>
    <t>Калужская область</t>
  </si>
  <si>
    <t>1.25.21</t>
  </si>
  <si>
    <t>Телуничева Марина</t>
  </si>
  <si>
    <t>8</t>
  </si>
  <si>
    <t>1.38.00</t>
  </si>
  <si>
    <t xml:space="preserve">Луконенко Ирина </t>
  </si>
  <si>
    <t>Краснодарский край</t>
  </si>
  <si>
    <t>1.42.52</t>
  </si>
  <si>
    <t>Королева Анна</t>
  </si>
  <si>
    <t>1997</t>
  </si>
  <si>
    <t>Московская область</t>
  </si>
  <si>
    <t>2.33.13</t>
  </si>
  <si>
    <t>80,5</t>
  </si>
  <si>
    <t>100 м батт- юноши S8-S9</t>
  </si>
  <si>
    <t>Кужев Ахмед</t>
  </si>
  <si>
    <t>1.21.86</t>
  </si>
  <si>
    <t>Голиков Алексей</t>
  </si>
  <si>
    <t>1.22.16</t>
  </si>
  <si>
    <t>Ежов Владислав</t>
  </si>
  <si>
    <t>1.23.64</t>
  </si>
  <si>
    <t>Евдокимов Алексей</t>
  </si>
  <si>
    <t>1998</t>
  </si>
  <si>
    <t>1.39.79</t>
  </si>
  <si>
    <t>5</t>
  </si>
  <si>
    <t>Дунаев Семен</t>
  </si>
  <si>
    <t>Челябинская область</t>
  </si>
  <si>
    <t>1.47.28</t>
  </si>
  <si>
    <t>71</t>
  </si>
  <si>
    <t>100 м батт- юноши S10</t>
  </si>
  <si>
    <t>Хохлов Никита</t>
  </si>
  <si>
    <t>1.11.46</t>
  </si>
  <si>
    <t>120</t>
  </si>
  <si>
    <t>Таланин Данила</t>
  </si>
  <si>
    <t>Нижегородская область</t>
  </si>
  <si>
    <t>1.13.42</t>
  </si>
  <si>
    <t>102</t>
  </si>
  <si>
    <t>Тимербаев Тимур</t>
  </si>
  <si>
    <t>Республика Башкортостан</t>
  </si>
  <si>
    <t>1.38.05</t>
  </si>
  <si>
    <t>Миронов Михаил</t>
  </si>
  <si>
    <t>Псковская область</t>
  </si>
  <si>
    <t>1.44.30</t>
  </si>
  <si>
    <t>Чермянин Владимир</t>
  </si>
  <si>
    <t>1.56.37</t>
  </si>
  <si>
    <t>83</t>
  </si>
  <si>
    <t>24 августа</t>
  </si>
  <si>
    <t>50 м на спине - юноши S1-S3</t>
  </si>
  <si>
    <t>1.20.69</t>
  </si>
  <si>
    <t>Александров Никита</t>
  </si>
  <si>
    <t>1.49.19</t>
  </si>
  <si>
    <t>50 м на спине - юноши S4</t>
  </si>
  <si>
    <t>1.10.66</t>
  </si>
  <si>
    <t>Дементьев Александр</t>
  </si>
  <si>
    <t>Тюменская область</t>
  </si>
  <si>
    <t>1.15.15</t>
  </si>
  <si>
    <t>1.19.38</t>
  </si>
  <si>
    <t>Камалов Даниил</t>
  </si>
  <si>
    <t>1.30.21</t>
  </si>
  <si>
    <t>50 м на спине - юноши S5</t>
  </si>
  <si>
    <t>Валынкин Илья</t>
  </si>
  <si>
    <t>Саратовская область</t>
  </si>
  <si>
    <t>1.03.33</t>
  </si>
  <si>
    <t>Севастьянов Дмитрий</t>
  </si>
  <si>
    <t>1.04.43</t>
  </si>
  <si>
    <t>Терновой Данил</t>
  </si>
  <si>
    <t>1.25.63</t>
  </si>
  <si>
    <t>Шульпин Кирилл</t>
  </si>
  <si>
    <t>Самарская область</t>
  </si>
  <si>
    <t>н/я</t>
  </si>
  <si>
    <t>50 м на спине - девушки S1-S5</t>
  </si>
  <si>
    <t>Щурова Зоя</t>
  </si>
  <si>
    <t>1.14.37</t>
  </si>
  <si>
    <t>Рюгер Анна</t>
  </si>
  <si>
    <t>1.25.69</t>
  </si>
  <si>
    <t>Шабанова Марина</t>
  </si>
  <si>
    <t>1.41.39</t>
  </si>
  <si>
    <t>100 м брасс - юноши Sb4</t>
  </si>
  <si>
    <t>Апляев Сергей</t>
  </si>
  <si>
    <t>2.23.39</t>
  </si>
  <si>
    <t>2.36.05</t>
  </si>
  <si>
    <t>2.37.14</t>
  </si>
  <si>
    <t>90</t>
  </si>
  <si>
    <t>100 м брасс - юноши Sb5-Sb7</t>
  </si>
  <si>
    <t>Sb6</t>
  </si>
  <si>
    <t>Sb7</t>
  </si>
  <si>
    <t>Тимербаев Никита</t>
  </si>
  <si>
    <t>7</t>
  </si>
  <si>
    <t>1.41.62</t>
  </si>
  <si>
    <t>Начатой Никита</t>
  </si>
  <si>
    <t>1.50.97</t>
  </si>
  <si>
    <t xml:space="preserve">Малаев Даниил </t>
  </si>
  <si>
    <t>6</t>
  </si>
  <si>
    <t>Архангельская область</t>
  </si>
  <si>
    <t>2.09.31</t>
  </si>
  <si>
    <t>Милинчуков Данил</t>
  </si>
  <si>
    <t>2.34.84</t>
  </si>
  <si>
    <t>Каримов Данила</t>
  </si>
  <si>
    <t>2.45.76</t>
  </si>
  <si>
    <t>Баутин Илья</t>
  </si>
  <si>
    <t>Новосибирская область</t>
  </si>
  <si>
    <t>3.01.07</t>
  </si>
  <si>
    <t>61</t>
  </si>
  <si>
    <t>Шенцов Георгий</t>
  </si>
  <si>
    <t>1 юн</t>
  </si>
  <si>
    <t>3.12.68</t>
  </si>
  <si>
    <t>63</t>
  </si>
  <si>
    <t xml:space="preserve">Книгин Даниил </t>
  </si>
  <si>
    <t>4.27.26</t>
  </si>
  <si>
    <t>54,5</t>
  </si>
  <si>
    <t>Клевогин Иван</t>
  </si>
  <si>
    <t>Ульяновская область</t>
  </si>
  <si>
    <t>4.44.91</t>
  </si>
  <si>
    <t>46</t>
  </si>
  <si>
    <t>100 м брасс - юноши Sb8</t>
  </si>
  <si>
    <t>1.40.98</t>
  </si>
  <si>
    <t>Фаткуллин Урал</t>
  </si>
  <si>
    <t>1.42.30</t>
  </si>
  <si>
    <t>Платонов Александр</t>
  </si>
  <si>
    <t>Ростовская область</t>
  </si>
  <si>
    <t>1.44.63</t>
  </si>
  <si>
    <t>Спиридонов Андрей</t>
  </si>
  <si>
    <t>2.20.31</t>
  </si>
  <si>
    <t>100 м брасс - юноши Sb9</t>
  </si>
  <si>
    <t>Ерзутов Леонид</t>
  </si>
  <si>
    <t>1.18.89</t>
  </si>
  <si>
    <t>1.21.04</t>
  </si>
  <si>
    <t>1.29.45</t>
  </si>
  <si>
    <t>Падом Елисей</t>
  </si>
  <si>
    <t>1.39.37</t>
  </si>
  <si>
    <t>Денисенко Денис</t>
  </si>
  <si>
    <t>1.43.36</t>
  </si>
  <si>
    <t>Кинаш Михаил</t>
  </si>
  <si>
    <t>Мурманская область</t>
  </si>
  <si>
    <t>1.44.08</t>
  </si>
  <si>
    <t>Солистый Кирилл</t>
  </si>
  <si>
    <t>1.51.27</t>
  </si>
  <si>
    <t>Денисов Александр</t>
  </si>
  <si>
    <t>3юн</t>
  </si>
  <si>
    <t>2.02.18</t>
  </si>
  <si>
    <t>Осыка Андрей</t>
  </si>
  <si>
    <t>2.08.10</t>
  </si>
  <si>
    <t>Исраелян Давид</t>
  </si>
  <si>
    <t>Тульская область</t>
  </si>
  <si>
    <t>д/к</t>
  </si>
  <si>
    <t>Гладышев Александр</t>
  </si>
  <si>
    <t>Липецкая область</t>
  </si>
  <si>
    <t>100 м брасс - девушки Sb4-Sb6</t>
  </si>
  <si>
    <t>Sb5</t>
  </si>
  <si>
    <t>Ларионова Мира</t>
  </si>
  <si>
    <t>2.22.94</t>
  </si>
  <si>
    <t>Фомичева Виктория</t>
  </si>
  <si>
    <t>2.23.74</t>
  </si>
  <si>
    <t>Бубер Валерия</t>
  </si>
  <si>
    <t>2.26.65</t>
  </si>
  <si>
    <t>Гончарова Виктория</t>
  </si>
  <si>
    <t>2.29.41</t>
  </si>
  <si>
    <t>Усольцева Алина</t>
  </si>
  <si>
    <t>2.46.94</t>
  </si>
  <si>
    <t>Сырбу Диана</t>
  </si>
  <si>
    <t>3.39.35</t>
  </si>
  <si>
    <t>100 м брасс - девушки Sb8</t>
  </si>
  <si>
    <t>Разетдинова Аделина</t>
  </si>
  <si>
    <t>1.37.00</t>
  </si>
  <si>
    <t>2.45.34</t>
  </si>
  <si>
    <t>Воронцова Татьяна</t>
  </si>
  <si>
    <t>3.02.21</t>
  </si>
  <si>
    <t>100 м брасс - девушки Sb9</t>
  </si>
  <si>
    <t>1.28.60</t>
  </si>
  <si>
    <t>Горлова Анастасия</t>
  </si>
  <si>
    <t>1.42.10</t>
  </si>
  <si>
    <t>Васильева Юлия</t>
  </si>
  <si>
    <t>1.48.43</t>
  </si>
  <si>
    <t>Коваленко Анастасия</t>
  </si>
  <si>
    <t>1.48.48</t>
  </si>
  <si>
    <t>Белозерова Ксения</t>
  </si>
  <si>
    <t>1.52.16</t>
  </si>
  <si>
    <t>Попова Яна</t>
  </si>
  <si>
    <t>1.54.10</t>
  </si>
  <si>
    <t>Зеленова Екатерина</t>
  </si>
  <si>
    <t>Пензенская область</t>
  </si>
  <si>
    <t>2.02.21</t>
  </si>
  <si>
    <t>Никифорова Яна</t>
  </si>
  <si>
    <t>2.15.73</t>
  </si>
  <si>
    <t>25 августа</t>
  </si>
  <si>
    <t>50 м вольный стиль - юноши S2</t>
  </si>
  <si>
    <t>№</t>
  </si>
  <si>
    <t>1.46.82</t>
  </si>
  <si>
    <t>50 м вольный стиль - юноши S4-S5</t>
  </si>
  <si>
    <t>S4</t>
  </si>
  <si>
    <t>S5</t>
  </si>
  <si>
    <t>42.75</t>
  </si>
  <si>
    <t>55.19</t>
  </si>
  <si>
    <t>1.01.10</t>
  </si>
  <si>
    <t>1.08.27</t>
  </si>
  <si>
    <t>1.16.55</t>
  </si>
  <si>
    <t>1.27.10</t>
  </si>
  <si>
    <t>1.30.98</t>
  </si>
  <si>
    <t>1.31.42</t>
  </si>
  <si>
    <t>50 м вольный стиль - девушки S1</t>
  </si>
  <si>
    <t>Автухова Маргарита</t>
  </si>
  <si>
    <t>3.36.13</t>
  </si>
  <si>
    <t>50 м вольный стиль - девушки S3-S5</t>
  </si>
  <si>
    <t>47.09</t>
  </si>
  <si>
    <t>1.09.33</t>
  </si>
  <si>
    <t>1.21.49</t>
  </si>
  <si>
    <t>1.29.60</t>
  </si>
  <si>
    <t>50 м вольный стиль - юноши S6</t>
  </si>
  <si>
    <t>Кубасов Артур</t>
  </si>
  <si>
    <t>Алтайский край</t>
  </si>
  <si>
    <t>42.18</t>
  </si>
  <si>
    <t>1.00.46</t>
  </si>
  <si>
    <t>1.23.55</t>
  </si>
  <si>
    <t>50 м вольный стиль - девушки S6</t>
  </si>
  <si>
    <t>49.59</t>
  </si>
  <si>
    <t>49.90</t>
  </si>
  <si>
    <t>Пискун Оксана</t>
  </si>
  <si>
    <t>57.15</t>
  </si>
  <si>
    <t>Биктимирова Регина</t>
  </si>
  <si>
    <t>57.18</t>
  </si>
  <si>
    <t>Чухнова Юлия</t>
  </si>
  <si>
    <t>1.42.73</t>
  </si>
  <si>
    <t>50 м вольный стиль - юноши S7</t>
  </si>
  <si>
    <t>Маркарьянц Григорий</t>
  </si>
  <si>
    <t>33.23</t>
  </si>
  <si>
    <t>34.24</t>
  </si>
  <si>
    <t>Гладин Владислав</t>
  </si>
  <si>
    <t>36.83</t>
  </si>
  <si>
    <t>Тютюков Дмитрий</t>
  </si>
  <si>
    <t>40.13</t>
  </si>
  <si>
    <t>41.98</t>
  </si>
  <si>
    <t>Кныш Алексей</t>
  </si>
  <si>
    <t>44.71</t>
  </si>
  <si>
    <t>49.50</t>
  </si>
  <si>
    <t>50 м вольный стиль - девушки S7</t>
  </si>
  <si>
    <t>Жабина Екатерина</t>
  </si>
  <si>
    <t>46.04</t>
  </si>
  <si>
    <t>Зеленцова Дария</t>
  </si>
  <si>
    <t>1.04.87</t>
  </si>
  <si>
    <t>Бибарсова Эльмира</t>
  </si>
  <si>
    <t>1.14.42</t>
  </si>
  <si>
    <t>Коновалова Мария</t>
  </si>
  <si>
    <t>1.21.52</t>
  </si>
  <si>
    <t>50 м вольный стиль - юноши S8</t>
  </si>
  <si>
    <t>40.24</t>
  </si>
  <si>
    <t>41.21</t>
  </si>
  <si>
    <t>Поклонов Владислав</t>
  </si>
  <si>
    <t>44.78</t>
  </si>
  <si>
    <t>Желтяков Сергей</t>
  </si>
  <si>
    <t>45.65</t>
  </si>
  <si>
    <t>Сучков Владимир</t>
  </si>
  <si>
    <t>54.88</t>
  </si>
  <si>
    <t>Румбешт Юрий</t>
  </si>
  <si>
    <t>Республика Татарстан</t>
  </si>
  <si>
    <t>1.12.45</t>
  </si>
  <si>
    <t>50 м вольный стиль - девушки S8</t>
  </si>
  <si>
    <t>Лебедева Стефания</t>
  </si>
  <si>
    <t>39.22</t>
  </si>
  <si>
    <t>Бобкова Елизавета</t>
  </si>
  <si>
    <t>Пермский край</t>
  </si>
  <si>
    <t>49.93</t>
  </si>
  <si>
    <t>50 м вольный стиль - юноши S9</t>
  </si>
  <si>
    <t>29.40</t>
  </si>
  <si>
    <t>30.03</t>
  </si>
  <si>
    <t>Журавлев Алексей</t>
  </si>
  <si>
    <t>Хабаровский край</t>
  </si>
  <si>
    <t>30.42</t>
  </si>
  <si>
    <t>Караулов Сергей</t>
  </si>
  <si>
    <t>30.81</t>
  </si>
  <si>
    <t>30.88</t>
  </si>
  <si>
    <t>33.27</t>
  </si>
  <si>
    <t>33.53</t>
  </si>
  <si>
    <t>Орехов Дмитрий</t>
  </si>
  <si>
    <t>33.62</t>
  </si>
  <si>
    <t>35.58</t>
  </si>
  <si>
    <t>Прокопенко Клим</t>
  </si>
  <si>
    <t>42.49</t>
  </si>
  <si>
    <t>40,5</t>
  </si>
  <si>
    <t>11</t>
  </si>
  <si>
    <t>43.59</t>
  </si>
  <si>
    <t>35</t>
  </si>
  <si>
    <t>12</t>
  </si>
  <si>
    <t>Циркунов Данил</t>
  </si>
  <si>
    <t>43.68</t>
  </si>
  <si>
    <t>31</t>
  </si>
  <si>
    <t>13</t>
  </si>
  <si>
    <t>Кожевников Радим</t>
  </si>
  <si>
    <t>б/р</t>
  </si>
  <si>
    <t>Чувашская Республика</t>
  </si>
  <si>
    <t>52.24</t>
  </si>
  <si>
    <t>26,5</t>
  </si>
  <si>
    <t>50 м вольный стиль - девушки S9</t>
  </si>
  <si>
    <t>Пискунова Алина</t>
  </si>
  <si>
    <t>32.99</t>
  </si>
  <si>
    <t>35.32</t>
  </si>
  <si>
    <t>35.91</t>
  </si>
  <si>
    <t>40.62</t>
  </si>
  <si>
    <t>42.37</t>
  </si>
  <si>
    <t>Зайцева Анастасия</t>
  </si>
  <si>
    <t>43.49</t>
  </si>
  <si>
    <t>Булатова Арина</t>
  </si>
  <si>
    <t>53.41</t>
  </si>
  <si>
    <t>50 м вольный стиль - юноши S10</t>
  </si>
  <si>
    <t>27.79</t>
  </si>
  <si>
    <t>Хованов Константин</t>
  </si>
  <si>
    <t>28.57</t>
  </si>
  <si>
    <t>Шангиреев Радмир</t>
  </si>
  <si>
    <t>29.52</t>
  </si>
  <si>
    <t>29.84</t>
  </si>
  <si>
    <t>30.66</t>
  </si>
  <si>
    <t>31.17</t>
  </si>
  <si>
    <t>Найдин Иван</t>
  </si>
  <si>
    <t>32.88</t>
  </si>
  <si>
    <t>Камаев Олег</t>
  </si>
  <si>
    <t>33.48</t>
  </si>
  <si>
    <t>33.79</t>
  </si>
  <si>
    <t>34.22</t>
  </si>
  <si>
    <t>Ганиев Наиль</t>
  </si>
  <si>
    <t>34.45</t>
  </si>
  <si>
    <t>34.58</t>
  </si>
  <si>
    <t>37.62</t>
  </si>
  <si>
    <t>14</t>
  </si>
  <si>
    <t>Радивилов Антон</t>
  </si>
  <si>
    <t>37.94</t>
  </si>
  <si>
    <t>22,5</t>
  </si>
  <si>
    <t>15</t>
  </si>
  <si>
    <t>43.07</t>
  </si>
  <si>
    <t>18</t>
  </si>
  <si>
    <t>16</t>
  </si>
  <si>
    <t>Гибадуллин Булат</t>
  </si>
  <si>
    <t>2юн</t>
  </si>
  <si>
    <t>44.35</t>
  </si>
  <si>
    <t>50 м вольный стиль - девушки S10</t>
  </si>
  <si>
    <t>31.43</t>
  </si>
  <si>
    <t>Сабурова Ирина</t>
  </si>
  <si>
    <t>36.28</t>
  </si>
  <si>
    <t>37.29</t>
  </si>
  <si>
    <t>41.93</t>
  </si>
  <si>
    <t>42.14</t>
  </si>
  <si>
    <t>Мальгина Мария</t>
  </si>
  <si>
    <t>42.35</t>
  </si>
  <si>
    <t>42.99</t>
  </si>
  <si>
    <t>44.92</t>
  </si>
  <si>
    <t>39,5</t>
  </si>
  <si>
    <t>Смольникова Сабина</t>
  </si>
  <si>
    <t>45.37</t>
  </si>
  <si>
    <t>Ахметова Илина</t>
  </si>
  <si>
    <t>53.36</t>
  </si>
  <si>
    <t>100 м на спине - юноши S6-S7</t>
  </si>
  <si>
    <t>S6</t>
  </si>
  <si>
    <t>S7</t>
  </si>
  <si>
    <t>1.35.77</t>
  </si>
  <si>
    <t>1.38.27</t>
  </si>
  <si>
    <t>1.42.74</t>
  </si>
  <si>
    <t>1.43.63</t>
  </si>
  <si>
    <t>1.50.59</t>
  </si>
  <si>
    <t>2.00.24</t>
  </si>
  <si>
    <t>2.37.74</t>
  </si>
  <si>
    <t>3.02.93</t>
  </si>
  <si>
    <t>100 м на спине - девушки S6-S7</t>
  </si>
  <si>
    <t>1.53.84</t>
  </si>
  <si>
    <t>2.12.82</t>
  </si>
  <si>
    <t>2.32.16</t>
  </si>
  <si>
    <t>Старченко Евгения</t>
  </si>
  <si>
    <t>2.34.68</t>
  </si>
  <si>
    <t>2.36.40</t>
  </si>
  <si>
    <t>2.46.66</t>
  </si>
  <si>
    <t>2.58.46</t>
  </si>
  <si>
    <t>3.27.54</t>
  </si>
  <si>
    <t>3.52.70</t>
  </si>
  <si>
    <t>3.53.90</t>
  </si>
  <si>
    <t>100 м на спине - юноши S8</t>
  </si>
  <si>
    <t>1.33.73</t>
  </si>
  <si>
    <t>1.38.85</t>
  </si>
  <si>
    <t>1.41.97</t>
  </si>
  <si>
    <t>1.50.92</t>
  </si>
  <si>
    <t>1.57.07</t>
  </si>
  <si>
    <t>2.02.56</t>
  </si>
  <si>
    <t>2.17.24</t>
  </si>
  <si>
    <t>54</t>
  </si>
  <si>
    <t>2.43.22</t>
  </si>
  <si>
    <t>100 м на спине - юноши S9</t>
  </si>
  <si>
    <t>1.21.24</t>
  </si>
  <si>
    <t>1.22.91</t>
  </si>
  <si>
    <t>1.32.13</t>
  </si>
  <si>
    <t>1.43.62</t>
  </si>
  <si>
    <t>1.52.60</t>
  </si>
  <si>
    <t>2.04.36</t>
  </si>
  <si>
    <t>100 м на спине - девушки S8</t>
  </si>
  <si>
    <t>1.52.55</t>
  </si>
  <si>
    <t>2.03.32</t>
  </si>
  <si>
    <t>2.14.89</t>
  </si>
  <si>
    <t>100 м на спине - девушки S9</t>
  </si>
  <si>
    <t>1.27.71</t>
  </si>
  <si>
    <t>1.32.31</t>
  </si>
  <si>
    <t>1.47.76</t>
  </si>
  <si>
    <t>2.25.07</t>
  </si>
  <si>
    <t>100 м на спине - юноши S10</t>
  </si>
  <si>
    <t>1.16.14</t>
  </si>
  <si>
    <t>1.28.75</t>
  </si>
  <si>
    <t>1.30.04</t>
  </si>
  <si>
    <t>1.32.22</t>
  </si>
  <si>
    <t>1.36.75</t>
  </si>
  <si>
    <t>1.38.79</t>
  </si>
  <si>
    <t>1.42.61</t>
  </si>
  <si>
    <t>1.49.58</t>
  </si>
  <si>
    <t>100 м на спине - девушки S10</t>
  </si>
  <si>
    <t>1.29.14</t>
  </si>
  <si>
    <t>1.34.32</t>
  </si>
  <si>
    <t>1.45.34</t>
  </si>
  <si>
    <t>1.46.95</t>
  </si>
  <si>
    <t>1.47.65</t>
  </si>
  <si>
    <t>1.55.87</t>
  </si>
  <si>
    <t>1.58.13</t>
  </si>
  <si>
    <t>2.08.55</t>
  </si>
  <si>
    <t>26 августа</t>
  </si>
  <si>
    <t>50 м баттерфляй - юноши S7</t>
  </si>
  <si>
    <t>37.50</t>
  </si>
  <si>
    <t>50 м баттерфляй - девушки S1-S7</t>
  </si>
  <si>
    <t>S1</t>
  </si>
  <si>
    <t>1.31.71</t>
  </si>
  <si>
    <t>1.37.19</t>
  </si>
  <si>
    <t>3.37.43</t>
  </si>
  <si>
    <t>100 м вольный стиль - юноши S2-S3</t>
  </si>
  <si>
    <t>2.50.58</t>
  </si>
  <si>
    <t>3.48.27</t>
  </si>
  <si>
    <t>100 м вольный стиль - юноши S4-S6</t>
  </si>
  <si>
    <t>S5-6</t>
  </si>
  <si>
    <t>1.33.59</t>
  </si>
  <si>
    <t>1.34.28</t>
  </si>
  <si>
    <t>2.46.73</t>
  </si>
  <si>
    <t>2.47.14</t>
  </si>
  <si>
    <t>2.48.54</t>
  </si>
  <si>
    <t>3.21.84</t>
  </si>
  <si>
    <t>4.29.55</t>
  </si>
  <si>
    <t>100 м вольный стиль - юноши S7</t>
  </si>
  <si>
    <t>1.18.82</t>
  </si>
  <si>
    <t>1.22.49</t>
  </si>
  <si>
    <t>1.31.04</t>
  </si>
  <si>
    <t>1.31.43</t>
  </si>
  <si>
    <t>1.45.74</t>
  </si>
  <si>
    <t>1.49.48</t>
  </si>
  <si>
    <t>1.55.81</t>
  </si>
  <si>
    <t>100 м вольный стиль - девушки S4-S6</t>
  </si>
  <si>
    <t>1.46.91</t>
  </si>
  <si>
    <t>1.48.16</t>
  </si>
  <si>
    <t>1.55.32</t>
  </si>
  <si>
    <t>2.09.47</t>
  </si>
  <si>
    <t>2.50.71</t>
  </si>
  <si>
    <t>3.02.72</t>
  </si>
  <si>
    <t>100 м вольный стиль - девушки S7</t>
  </si>
  <si>
    <t>1.39.48</t>
  </si>
  <si>
    <t>1.41.42</t>
  </si>
  <si>
    <t>1.41.48</t>
  </si>
  <si>
    <t>2.22.47</t>
  </si>
  <si>
    <t>2.35.94</t>
  </si>
  <si>
    <t>2.56.44</t>
  </si>
  <si>
    <t>3.21.33</t>
  </si>
  <si>
    <t>100 м вольный стиль - юноши S8</t>
  </si>
  <si>
    <t>1.21.19</t>
  </si>
  <si>
    <t>1.26.37</t>
  </si>
  <si>
    <t>1.34.08</t>
  </si>
  <si>
    <t>1.46.42</t>
  </si>
  <si>
    <t>1.46.51</t>
  </si>
  <si>
    <t>2.04.27</t>
  </si>
  <si>
    <t>2.42.63</t>
  </si>
  <si>
    <t>100 м вольный стиль - девушки S8</t>
  </si>
  <si>
    <t>1.30.09</t>
  </si>
  <si>
    <t>1.53.21</t>
  </si>
  <si>
    <t>2.00.37</t>
  </si>
  <si>
    <t>2.13.55</t>
  </si>
  <si>
    <t>100 м вольный стиль - юноши S9</t>
  </si>
  <si>
    <t>1.07.44</t>
  </si>
  <si>
    <t>1.08.04</t>
  </si>
  <si>
    <t>1.08.47</t>
  </si>
  <si>
    <t>1.09.72</t>
  </si>
  <si>
    <t>1.10.56</t>
  </si>
  <si>
    <t>1.19.18</t>
  </si>
  <si>
    <t>1.19.51</t>
  </si>
  <si>
    <t>1.34.03</t>
  </si>
  <si>
    <t>1.43.20</t>
  </si>
  <si>
    <t>2.05.00</t>
  </si>
  <si>
    <t>100 м вольный стиль - девушки S9</t>
  </si>
  <si>
    <t>1.12.73</t>
  </si>
  <si>
    <t>1.20.10</t>
  </si>
  <si>
    <t>1.21.27</t>
  </si>
  <si>
    <t>1.22.27</t>
  </si>
  <si>
    <t>1.31.01</t>
  </si>
  <si>
    <t>1.40.47</t>
  </si>
  <si>
    <t>1.42.04</t>
  </si>
  <si>
    <t>2.09.94</t>
  </si>
  <si>
    <t>100 м вольный стиль - юноши S10</t>
  </si>
  <si>
    <t>1.02.72</t>
  </si>
  <si>
    <t>1.04.02</t>
  </si>
  <si>
    <t>1.06.07</t>
  </si>
  <si>
    <t>1.06.93</t>
  </si>
  <si>
    <t>1.09.51</t>
  </si>
  <si>
    <t>1.10.26</t>
  </si>
  <si>
    <t>1.15.71</t>
  </si>
  <si>
    <t>1.16.42</t>
  </si>
  <si>
    <t>1.16.63</t>
  </si>
  <si>
    <t>1.17.40</t>
  </si>
  <si>
    <t>1.18.11</t>
  </si>
  <si>
    <t>1.23.53</t>
  </si>
  <si>
    <t>1.27.45</t>
  </si>
  <si>
    <t>1.29.00</t>
  </si>
  <si>
    <t>1.44.29</t>
  </si>
  <si>
    <t>100 м вольный стиль - девушки S10</t>
  </si>
  <si>
    <t>1.22.98</t>
  </si>
  <si>
    <t>1.25.04</t>
  </si>
  <si>
    <t>1.25.47</t>
  </si>
  <si>
    <t>1.33.64</t>
  </si>
  <si>
    <t>1.34.18</t>
  </si>
  <si>
    <t>1.35.70</t>
  </si>
  <si>
    <t>1.37.54</t>
  </si>
  <si>
    <t>Главный судья соревнований</t>
  </si>
  <si>
    <t>Судья ВССК</t>
  </si>
  <si>
    <t>Ф.М. Михайлов</t>
  </si>
  <si>
    <t>Главный секретарь соревнований</t>
  </si>
  <si>
    <t>Судья 1К</t>
  </si>
  <si>
    <t xml:space="preserve">Т.Г. Давыдова </t>
  </si>
  <si>
    <t xml:space="preserve">КОМАНДНОЕ ПЕРВЕНСТВО </t>
  </si>
  <si>
    <t>плавание - спорт ПОДА</t>
  </si>
  <si>
    <t>50 брасс</t>
  </si>
  <si>
    <t>100 батт</t>
  </si>
  <si>
    <t>50 н/сп</t>
  </si>
  <si>
    <t>100 брасс</t>
  </si>
  <si>
    <t>50 в/ст</t>
  </si>
  <si>
    <t>100 н/сп</t>
  </si>
  <si>
    <t>50 батт</t>
  </si>
  <si>
    <t>100 в/ст</t>
  </si>
  <si>
    <t>ВСЕГО
очков</t>
  </si>
  <si>
    <t>м</t>
  </si>
  <si>
    <t>ж</t>
  </si>
  <si>
    <t xml:space="preserve">Республика Башкортостан </t>
  </si>
  <si>
    <t>ХМАО-Югра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</si>
</sst>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/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6"/>
  <sheetViews>
    <sheetView tabSelected="1" view="pageLayout" zoomScale="115" zoomScaleNormal="130" zoomScalePageLayoutView="115" workbookViewId="0">
      <selection activeCell="D7" sqref="D7"/>
    </sheetView>
  </sheetViews>
  <sheetFormatPr defaultRowHeight="11.25" x14ac:dyDescent="0.2"/>
  <cols>
    <col min="1" max="1" width="4.28515625" style="4" customWidth="1"/>
    <col min="2" max="3" width="3.5703125" style="4" customWidth="1"/>
    <col min="4" max="4" width="16" style="26" customWidth="1"/>
    <col min="5" max="5" width="6" style="4" customWidth="1"/>
    <col min="6" max="7" width="5.7109375" style="4" customWidth="1"/>
    <col min="8" max="8" width="5" style="4" customWidth="1"/>
    <col min="9" max="9" width="23.85546875" style="4" customWidth="1"/>
    <col min="10" max="10" width="9" style="4" customWidth="1"/>
    <col min="11" max="11" width="6.5703125" style="4" customWidth="1"/>
    <col min="12" max="12" width="7.42578125" style="4" customWidth="1"/>
    <col min="13" max="16384" width="9.140625" style="2"/>
  </cols>
  <sheetData>
    <row r="1" spans="1:1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3" t="s">
        <v>3</v>
      </c>
      <c r="B4" s="3"/>
      <c r="C4" s="3"/>
      <c r="D4" s="3"/>
      <c r="E4" s="3"/>
      <c r="I4" s="5" t="s">
        <v>4</v>
      </c>
      <c r="J4" s="5"/>
      <c r="K4" s="5"/>
      <c r="L4" s="5"/>
    </row>
    <row r="5" spans="1:12" x14ac:dyDescent="0.2">
      <c r="A5" s="3" t="s">
        <v>5</v>
      </c>
      <c r="B5" s="3"/>
      <c r="C5" s="3"/>
      <c r="D5" s="3"/>
      <c r="E5" s="3"/>
      <c r="I5" s="5" t="s">
        <v>6</v>
      </c>
      <c r="J5" s="5"/>
      <c r="K5" s="5"/>
      <c r="L5" s="5"/>
    </row>
    <row r="6" spans="1:12" ht="12.75" customHeight="1" x14ac:dyDescent="0.2">
      <c r="A6" s="6"/>
      <c r="B6" s="6"/>
      <c r="C6" s="6"/>
      <c r="D6" s="6"/>
      <c r="E6" s="6"/>
      <c r="I6" s="5" t="s">
        <v>7</v>
      </c>
      <c r="J6" s="5"/>
      <c r="K6" s="5"/>
      <c r="L6" s="5"/>
    </row>
    <row r="7" spans="1:12" x14ac:dyDescent="0.2">
      <c r="A7" s="6"/>
      <c r="B7" s="6"/>
      <c r="C7" s="6"/>
      <c r="D7" s="6"/>
      <c r="E7" s="6"/>
      <c r="I7" s="7"/>
      <c r="J7" s="7"/>
      <c r="K7" s="7"/>
      <c r="L7" s="7"/>
    </row>
    <row r="8" spans="1:12" x14ac:dyDescent="0.2">
      <c r="A8" s="1" t="s">
        <v>8</v>
      </c>
      <c r="B8" s="1"/>
      <c r="C8" s="1"/>
      <c r="D8" s="8"/>
      <c r="E8" s="8"/>
      <c r="F8" s="8"/>
      <c r="G8" s="8"/>
      <c r="H8" s="8"/>
      <c r="I8" s="8"/>
      <c r="J8" s="8"/>
      <c r="K8" s="8"/>
      <c r="L8" s="8"/>
    </row>
    <row r="9" spans="1:12" x14ac:dyDescent="0.2">
      <c r="A9" s="9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x14ac:dyDescent="0.2">
      <c r="A10" s="10" t="s">
        <v>10</v>
      </c>
      <c r="B10" s="10"/>
      <c r="C10" s="10"/>
      <c r="D10" s="10" t="s">
        <v>11</v>
      </c>
      <c r="E10" s="10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  <c r="K10" s="10" t="s">
        <v>18</v>
      </c>
      <c r="L10" s="10" t="s">
        <v>19</v>
      </c>
    </row>
    <row r="11" spans="1:12" x14ac:dyDescent="0.2">
      <c r="A11" s="4" t="s">
        <v>20</v>
      </c>
      <c r="D11" s="11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27</v>
      </c>
      <c r="K11" s="4" t="s">
        <v>28</v>
      </c>
      <c r="L11" s="4" t="s">
        <v>20</v>
      </c>
    </row>
    <row r="12" spans="1:12" x14ac:dyDescent="0.2">
      <c r="A12" s="4" t="s">
        <v>23</v>
      </c>
      <c r="D12" s="13" t="s">
        <v>29</v>
      </c>
      <c r="E12" s="14" t="s">
        <v>22</v>
      </c>
      <c r="F12" s="14" t="s">
        <v>25</v>
      </c>
      <c r="G12" s="14" t="s">
        <v>24</v>
      </c>
      <c r="H12" s="14" t="s">
        <v>25</v>
      </c>
      <c r="I12" s="14" t="s">
        <v>26</v>
      </c>
      <c r="J12" s="12" t="s">
        <v>30</v>
      </c>
      <c r="K12" s="4" t="s">
        <v>31</v>
      </c>
      <c r="L12" s="4" t="s">
        <v>25</v>
      </c>
    </row>
    <row r="13" spans="1:12" x14ac:dyDescent="0.2">
      <c r="A13" s="4" t="s">
        <v>25</v>
      </c>
      <c r="D13" s="11" t="s">
        <v>32</v>
      </c>
      <c r="E13" s="12" t="s">
        <v>22</v>
      </c>
      <c r="F13" s="12" t="s">
        <v>23</v>
      </c>
      <c r="G13" s="12" t="s">
        <v>25</v>
      </c>
      <c r="H13" s="12" t="s">
        <v>25</v>
      </c>
      <c r="I13" s="12" t="s">
        <v>33</v>
      </c>
      <c r="J13" s="12" t="s">
        <v>34</v>
      </c>
      <c r="K13" s="4" t="s">
        <v>35</v>
      </c>
    </row>
    <row r="14" spans="1:12" x14ac:dyDescent="0.2">
      <c r="A14" s="9" t="s">
        <v>36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x14ac:dyDescent="0.2">
      <c r="A15" s="4" t="s">
        <v>20</v>
      </c>
      <c r="D15" s="11" t="s">
        <v>37</v>
      </c>
      <c r="E15" s="12" t="s">
        <v>38</v>
      </c>
      <c r="F15" s="12" t="s">
        <v>39</v>
      </c>
      <c r="G15" s="12" t="s">
        <v>40</v>
      </c>
      <c r="H15" s="12" t="s">
        <v>41</v>
      </c>
      <c r="I15" s="12" t="s">
        <v>42</v>
      </c>
      <c r="J15" s="12" t="s">
        <v>43</v>
      </c>
      <c r="K15" s="4" t="s">
        <v>28</v>
      </c>
      <c r="L15" s="4" t="s">
        <v>44</v>
      </c>
    </row>
    <row r="16" spans="1:12" x14ac:dyDescent="0.2">
      <c r="A16" s="4" t="s">
        <v>23</v>
      </c>
      <c r="D16" s="11" t="s">
        <v>45</v>
      </c>
      <c r="E16" s="12" t="s">
        <v>38</v>
      </c>
      <c r="F16" s="12" t="s">
        <v>39</v>
      </c>
      <c r="G16" s="12" t="s">
        <v>40</v>
      </c>
      <c r="H16" s="12"/>
      <c r="I16" s="12" t="s">
        <v>46</v>
      </c>
      <c r="J16" s="12" t="s">
        <v>47</v>
      </c>
      <c r="K16" s="15" t="s">
        <v>31</v>
      </c>
      <c r="L16" s="4" t="s">
        <v>23</v>
      </c>
    </row>
    <row r="17" spans="1:12" x14ac:dyDescent="0.2">
      <c r="A17" s="4" t="s">
        <v>25</v>
      </c>
      <c r="D17" s="11" t="s">
        <v>48</v>
      </c>
      <c r="E17" s="12" t="s">
        <v>49</v>
      </c>
      <c r="F17" s="12" t="s">
        <v>44</v>
      </c>
      <c r="G17" s="12" t="s">
        <v>40</v>
      </c>
      <c r="H17" s="12" t="s">
        <v>41</v>
      </c>
      <c r="I17" s="12" t="s">
        <v>50</v>
      </c>
      <c r="J17" s="12" t="s">
        <v>51</v>
      </c>
      <c r="K17" s="15" t="s">
        <v>35</v>
      </c>
      <c r="L17" s="4" t="s">
        <v>25</v>
      </c>
    </row>
    <row r="18" spans="1:12" x14ac:dyDescent="0.2">
      <c r="A18" s="4" t="s">
        <v>24</v>
      </c>
      <c r="D18" s="11" t="s">
        <v>52</v>
      </c>
      <c r="E18" s="12" t="s">
        <v>49</v>
      </c>
      <c r="F18" s="12" t="s">
        <v>23</v>
      </c>
      <c r="G18" s="12" t="s">
        <v>40</v>
      </c>
      <c r="H18" s="12"/>
      <c r="I18" s="12" t="s">
        <v>53</v>
      </c>
      <c r="J18" s="12" t="s">
        <v>54</v>
      </c>
      <c r="K18" s="4" t="s">
        <v>55</v>
      </c>
      <c r="L18" s="4" t="s">
        <v>56</v>
      </c>
    </row>
    <row r="19" spans="1:12" x14ac:dyDescent="0.2">
      <c r="A19" s="9" t="s">
        <v>57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x14ac:dyDescent="0.2">
      <c r="A20" s="4" t="s">
        <v>20</v>
      </c>
      <c r="D20" s="11" t="s">
        <v>58</v>
      </c>
      <c r="E20" s="12" t="s">
        <v>49</v>
      </c>
      <c r="F20" s="12" t="s">
        <v>39</v>
      </c>
      <c r="G20" s="12" t="s">
        <v>41</v>
      </c>
      <c r="H20" s="12"/>
      <c r="I20" s="12" t="s">
        <v>59</v>
      </c>
      <c r="J20" s="12" t="s">
        <v>60</v>
      </c>
      <c r="K20" s="4" t="s">
        <v>28</v>
      </c>
      <c r="L20" s="4" t="s">
        <v>39</v>
      </c>
    </row>
    <row r="21" spans="1:12" x14ac:dyDescent="0.2">
      <c r="A21" s="4" t="s">
        <v>23</v>
      </c>
      <c r="D21" s="11" t="s">
        <v>61</v>
      </c>
      <c r="E21" s="12" t="s">
        <v>22</v>
      </c>
      <c r="F21" s="12" t="s">
        <v>20</v>
      </c>
      <c r="G21" s="12" t="s">
        <v>41</v>
      </c>
      <c r="H21" s="12" t="s">
        <v>62</v>
      </c>
      <c r="I21" s="12" t="s">
        <v>42</v>
      </c>
      <c r="J21" s="12" t="s">
        <v>63</v>
      </c>
      <c r="K21" s="15" t="s">
        <v>31</v>
      </c>
      <c r="L21" s="4" t="s">
        <v>20</v>
      </c>
    </row>
    <row r="22" spans="1:12" x14ac:dyDescent="0.2">
      <c r="A22" s="4" t="s">
        <v>25</v>
      </c>
      <c r="D22" s="11" t="s">
        <v>64</v>
      </c>
      <c r="E22" s="12" t="s">
        <v>22</v>
      </c>
      <c r="F22" s="12" t="s">
        <v>39</v>
      </c>
      <c r="G22" s="12" t="s">
        <v>41</v>
      </c>
      <c r="H22" s="12" t="s">
        <v>62</v>
      </c>
      <c r="I22" s="12" t="s">
        <v>65</v>
      </c>
      <c r="J22" s="12" t="s">
        <v>66</v>
      </c>
      <c r="K22" s="15" t="s">
        <v>35</v>
      </c>
      <c r="L22" s="4" t="s">
        <v>23</v>
      </c>
    </row>
    <row r="23" spans="1:12" x14ac:dyDescent="0.2">
      <c r="A23" s="4" t="s">
        <v>24</v>
      </c>
      <c r="D23" s="13" t="s">
        <v>67</v>
      </c>
      <c r="E23" s="14" t="s">
        <v>68</v>
      </c>
      <c r="F23" s="14" t="s">
        <v>25</v>
      </c>
      <c r="G23" s="14" t="s">
        <v>62</v>
      </c>
      <c r="H23" s="14" t="s">
        <v>62</v>
      </c>
      <c r="I23" s="14" t="s">
        <v>69</v>
      </c>
      <c r="J23" s="4" t="s">
        <v>70</v>
      </c>
      <c r="K23" s="4" t="s">
        <v>71</v>
      </c>
    </row>
    <row r="24" spans="1:12" x14ac:dyDescent="0.2">
      <c r="A24" s="9" t="s">
        <v>72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2">
      <c r="A25" s="4" t="s">
        <v>20</v>
      </c>
      <c r="D25" s="11" t="s">
        <v>73</v>
      </c>
      <c r="E25" s="12" t="s">
        <v>38</v>
      </c>
      <c r="F25" s="12" t="s">
        <v>20</v>
      </c>
      <c r="G25" s="12" t="s">
        <v>41</v>
      </c>
      <c r="H25" s="12" t="s">
        <v>41</v>
      </c>
      <c r="I25" s="12" t="s">
        <v>42</v>
      </c>
      <c r="J25" s="12" t="s">
        <v>74</v>
      </c>
      <c r="K25" s="4" t="s">
        <v>28</v>
      </c>
      <c r="L25" s="4" t="s">
        <v>20</v>
      </c>
    </row>
    <row r="26" spans="1:12" x14ac:dyDescent="0.2">
      <c r="A26" s="4" t="s">
        <v>23</v>
      </c>
      <c r="D26" s="11" t="s">
        <v>75</v>
      </c>
      <c r="E26" s="12" t="s">
        <v>49</v>
      </c>
      <c r="F26" s="12" t="s">
        <v>39</v>
      </c>
      <c r="G26" s="12" t="s">
        <v>41</v>
      </c>
      <c r="H26" s="12"/>
      <c r="I26" s="12" t="s">
        <v>53</v>
      </c>
      <c r="J26" s="12" t="s">
        <v>76</v>
      </c>
      <c r="K26" s="4" t="s">
        <v>31</v>
      </c>
      <c r="L26" s="4" t="s">
        <v>20</v>
      </c>
    </row>
    <row r="27" spans="1:12" x14ac:dyDescent="0.2">
      <c r="A27" s="4" t="s">
        <v>25</v>
      </c>
      <c r="D27" s="11" t="s">
        <v>77</v>
      </c>
      <c r="E27" s="12" t="s">
        <v>38</v>
      </c>
      <c r="F27" s="12" t="s">
        <v>39</v>
      </c>
      <c r="G27" s="12" t="s">
        <v>41</v>
      </c>
      <c r="H27" s="12"/>
      <c r="I27" s="12" t="s">
        <v>59</v>
      </c>
      <c r="J27" s="12" t="s">
        <v>78</v>
      </c>
      <c r="K27" s="4" t="s">
        <v>35</v>
      </c>
      <c r="L27" s="4" t="s">
        <v>23</v>
      </c>
    </row>
    <row r="28" spans="1:12" x14ac:dyDescent="0.2">
      <c r="A28" s="4" t="s">
        <v>24</v>
      </c>
      <c r="D28" s="11" t="s">
        <v>79</v>
      </c>
      <c r="E28" s="12" t="s">
        <v>80</v>
      </c>
      <c r="F28" s="12" t="s">
        <v>20</v>
      </c>
      <c r="G28" s="12" t="s">
        <v>41</v>
      </c>
      <c r="H28" s="12"/>
      <c r="I28" s="12" t="s">
        <v>46</v>
      </c>
      <c r="J28" s="12" t="s">
        <v>81</v>
      </c>
      <c r="K28" s="4" t="s">
        <v>71</v>
      </c>
      <c r="L28" s="4" t="s">
        <v>25</v>
      </c>
    </row>
    <row r="29" spans="1:12" x14ac:dyDescent="0.2">
      <c r="A29" s="4" t="s">
        <v>82</v>
      </c>
      <c r="D29" s="11" t="s">
        <v>83</v>
      </c>
      <c r="E29" s="12" t="s">
        <v>68</v>
      </c>
      <c r="F29" s="12" t="s">
        <v>20</v>
      </c>
      <c r="G29" s="12" t="s">
        <v>62</v>
      </c>
      <c r="H29" s="12" t="s">
        <v>62</v>
      </c>
      <c r="I29" s="12" t="s">
        <v>84</v>
      </c>
      <c r="J29" s="12" t="s">
        <v>85</v>
      </c>
      <c r="K29" s="4" t="s">
        <v>86</v>
      </c>
      <c r="L29" s="4" t="s">
        <v>25</v>
      </c>
    </row>
    <row r="30" spans="1:12" x14ac:dyDescent="0.2">
      <c r="A30" s="9" t="s">
        <v>87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x14ac:dyDescent="0.2">
      <c r="A31" s="4" t="s">
        <v>20</v>
      </c>
      <c r="D31" s="11" t="s">
        <v>88</v>
      </c>
      <c r="E31" s="12" t="s">
        <v>80</v>
      </c>
      <c r="F31" s="12" t="s">
        <v>39</v>
      </c>
      <c r="G31" s="12" t="s">
        <v>40</v>
      </c>
      <c r="H31" s="12" t="s">
        <v>41</v>
      </c>
      <c r="I31" s="12" t="s">
        <v>65</v>
      </c>
      <c r="J31" s="12" t="s">
        <v>89</v>
      </c>
      <c r="K31" s="4" t="s">
        <v>90</v>
      </c>
      <c r="L31" s="4" t="s">
        <v>39</v>
      </c>
    </row>
    <row r="32" spans="1:12" x14ac:dyDescent="0.2">
      <c r="A32" s="4" t="s">
        <v>23</v>
      </c>
      <c r="D32" s="11" t="s">
        <v>91</v>
      </c>
      <c r="E32" s="12" t="s">
        <v>68</v>
      </c>
      <c r="F32" s="12" t="s">
        <v>39</v>
      </c>
      <c r="G32" s="12" t="s">
        <v>40</v>
      </c>
      <c r="H32" s="12" t="s">
        <v>41</v>
      </c>
      <c r="I32" s="12" t="s">
        <v>92</v>
      </c>
      <c r="J32" s="12" t="s">
        <v>93</v>
      </c>
      <c r="K32" s="4" t="s">
        <v>94</v>
      </c>
      <c r="L32" s="4" t="s">
        <v>20</v>
      </c>
    </row>
    <row r="33" spans="1:12" x14ac:dyDescent="0.2">
      <c r="A33" s="4" t="s">
        <v>25</v>
      </c>
      <c r="D33" s="11" t="s">
        <v>95</v>
      </c>
      <c r="E33" s="12" t="s">
        <v>38</v>
      </c>
      <c r="F33" s="12" t="s">
        <v>23</v>
      </c>
      <c r="G33" s="12" t="s">
        <v>40</v>
      </c>
      <c r="H33" s="12" t="s">
        <v>41</v>
      </c>
      <c r="I33" s="12" t="s">
        <v>96</v>
      </c>
      <c r="J33" s="12" t="s">
        <v>97</v>
      </c>
      <c r="K33" s="4" t="s">
        <v>35</v>
      </c>
      <c r="L33" s="4" t="s">
        <v>25</v>
      </c>
    </row>
    <row r="34" spans="1:12" x14ac:dyDescent="0.2">
      <c r="A34" s="4" t="s">
        <v>24</v>
      </c>
      <c r="D34" s="11" t="s">
        <v>98</v>
      </c>
      <c r="E34" s="12" t="s">
        <v>68</v>
      </c>
      <c r="F34" s="12" t="s">
        <v>25</v>
      </c>
      <c r="G34" s="12" t="s">
        <v>40</v>
      </c>
      <c r="H34" s="12" t="s">
        <v>41</v>
      </c>
      <c r="I34" s="12" t="s">
        <v>99</v>
      </c>
      <c r="J34" s="12" t="s">
        <v>100</v>
      </c>
      <c r="K34" s="4" t="s">
        <v>71</v>
      </c>
      <c r="L34" s="4" t="s">
        <v>56</v>
      </c>
    </row>
    <row r="35" spans="1:12" x14ac:dyDescent="0.2">
      <c r="A35" s="4" t="s">
        <v>82</v>
      </c>
      <c r="D35" s="11" t="s">
        <v>101</v>
      </c>
      <c r="E35" s="12" t="s">
        <v>22</v>
      </c>
      <c r="F35" s="12" t="s">
        <v>20</v>
      </c>
      <c r="G35" s="12" t="s">
        <v>40</v>
      </c>
      <c r="H35" s="12" t="s">
        <v>41</v>
      </c>
      <c r="I35" s="12" t="s">
        <v>46</v>
      </c>
      <c r="J35" s="12" t="s">
        <v>102</v>
      </c>
      <c r="K35" s="4" t="s">
        <v>103</v>
      </c>
    </row>
    <row r="36" spans="1:12" x14ac:dyDescent="0.2">
      <c r="D36" s="11"/>
      <c r="E36" s="12"/>
      <c r="F36" s="12"/>
      <c r="G36" s="12"/>
      <c r="H36" s="12"/>
      <c r="I36" s="12"/>
      <c r="J36" s="12"/>
    </row>
    <row r="37" spans="1:12" x14ac:dyDescent="0.2">
      <c r="A37" s="1" t="s">
        <v>104</v>
      </c>
      <c r="B37" s="1"/>
      <c r="C37" s="1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">
      <c r="A38" s="9" t="s">
        <v>105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">
      <c r="A39" s="4" t="s">
        <v>20</v>
      </c>
      <c r="D39" s="11" t="s">
        <v>32</v>
      </c>
      <c r="E39" s="12" t="s">
        <v>22</v>
      </c>
      <c r="F39" s="12" t="s">
        <v>23</v>
      </c>
      <c r="G39" s="12" t="s">
        <v>25</v>
      </c>
      <c r="H39" s="12" t="s">
        <v>25</v>
      </c>
      <c r="I39" s="12" t="s">
        <v>33</v>
      </c>
      <c r="J39" s="12" t="s">
        <v>106</v>
      </c>
      <c r="K39" s="4" t="s">
        <v>28</v>
      </c>
      <c r="L39" s="4" t="s">
        <v>25</v>
      </c>
    </row>
    <row r="40" spans="1:12" x14ac:dyDescent="0.2">
      <c r="A40" s="4" t="s">
        <v>23</v>
      </c>
      <c r="D40" s="11" t="s">
        <v>107</v>
      </c>
      <c r="E40" s="12" t="s">
        <v>38</v>
      </c>
      <c r="F40" s="12" t="s">
        <v>39</v>
      </c>
      <c r="G40" s="12" t="s">
        <v>23</v>
      </c>
      <c r="H40" s="12"/>
      <c r="I40" s="12" t="s">
        <v>84</v>
      </c>
      <c r="J40" s="12" t="s">
        <v>108</v>
      </c>
      <c r="K40" s="4" t="s">
        <v>31</v>
      </c>
      <c r="L40" s="4" t="s">
        <v>23</v>
      </c>
    </row>
    <row r="41" spans="1:12" x14ac:dyDescent="0.2">
      <c r="A41" s="9" t="s">
        <v>109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2">
      <c r="A42" s="4" t="s">
        <v>20</v>
      </c>
      <c r="D42" s="11" t="s">
        <v>21</v>
      </c>
      <c r="E42" s="12" t="s">
        <v>22</v>
      </c>
      <c r="F42" s="12" t="s">
        <v>23</v>
      </c>
      <c r="G42" s="12" t="s">
        <v>24</v>
      </c>
      <c r="H42" s="12" t="s">
        <v>25</v>
      </c>
      <c r="I42" s="12" t="s">
        <v>26</v>
      </c>
      <c r="J42" s="12" t="s">
        <v>110</v>
      </c>
      <c r="K42" s="4" t="s">
        <v>28</v>
      </c>
      <c r="L42" s="4" t="s">
        <v>23</v>
      </c>
    </row>
    <row r="43" spans="1:12" x14ac:dyDescent="0.2">
      <c r="A43" s="4" t="s">
        <v>23</v>
      </c>
      <c r="D43" s="13" t="s">
        <v>111</v>
      </c>
      <c r="E43" s="14" t="s">
        <v>49</v>
      </c>
      <c r="F43" s="14" t="s">
        <v>23</v>
      </c>
      <c r="G43" s="14" t="s">
        <v>24</v>
      </c>
      <c r="H43" s="14" t="s">
        <v>24</v>
      </c>
      <c r="I43" s="14" t="s">
        <v>112</v>
      </c>
      <c r="J43" s="14" t="s">
        <v>113</v>
      </c>
      <c r="K43" s="4" t="s">
        <v>31</v>
      </c>
      <c r="L43" s="4" t="s">
        <v>25</v>
      </c>
    </row>
    <row r="44" spans="1:12" x14ac:dyDescent="0.2">
      <c r="A44" s="4" t="s">
        <v>25</v>
      </c>
      <c r="D44" s="13" t="s">
        <v>29</v>
      </c>
      <c r="E44" s="14" t="s">
        <v>22</v>
      </c>
      <c r="F44" s="14" t="s">
        <v>25</v>
      </c>
      <c r="G44" s="14" t="s">
        <v>24</v>
      </c>
      <c r="H44" s="14" t="s">
        <v>25</v>
      </c>
      <c r="I44" s="14" t="s">
        <v>26</v>
      </c>
      <c r="J44" s="14" t="s">
        <v>114</v>
      </c>
      <c r="K44" s="4" t="s">
        <v>35</v>
      </c>
      <c r="L44" s="4" t="s">
        <v>25</v>
      </c>
    </row>
    <row r="45" spans="1:12" x14ac:dyDescent="0.2">
      <c r="A45" s="4" t="s">
        <v>24</v>
      </c>
      <c r="D45" s="11" t="s">
        <v>115</v>
      </c>
      <c r="E45" s="12" t="s">
        <v>49</v>
      </c>
      <c r="F45" s="12" t="s">
        <v>23</v>
      </c>
      <c r="G45" s="12" t="s">
        <v>24</v>
      </c>
      <c r="H45" s="12" t="s">
        <v>25</v>
      </c>
      <c r="I45" s="12" t="s">
        <v>84</v>
      </c>
      <c r="J45" s="12" t="s">
        <v>116</v>
      </c>
      <c r="K45" s="4" t="s">
        <v>55</v>
      </c>
      <c r="L45" s="4" t="s">
        <v>56</v>
      </c>
    </row>
    <row r="46" spans="1:12" x14ac:dyDescent="0.2">
      <c r="A46" s="9" t="s">
        <v>117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x14ac:dyDescent="0.2">
      <c r="A47" s="4" t="s">
        <v>20</v>
      </c>
      <c r="D47" s="11" t="s">
        <v>118</v>
      </c>
      <c r="E47" s="12" t="s">
        <v>80</v>
      </c>
      <c r="F47" s="12" t="s">
        <v>20</v>
      </c>
      <c r="G47" s="12" t="s">
        <v>82</v>
      </c>
      <c r="H47" s="12" t="s">
        <v>24</v>
      </c>
      <c r="I47" s="12" t="s">
        <v>119</v>
      </c>
      <c r="J47" s="12" t="s">
        <v>120</v>
      </c>
      <c r="K47" s="4" t="s">
        <v>90</v>
      </c>
      <c r="L47" s="4" t="s">
        <v>23</v>
      </c>
    </row>
    <row r="48" spans="1:12" x14ac:dyDescent="0.2">
      <c r="A48" s="4" t="s">
        <v>23</v>
      </c>
      <c r="D48" s="11" t="s">
        <v>121</v>
      </c>
      <c r="E48" s="12" t="s">
        <v>80</v>
      </c>
      <c r="F48" s="12" t="s">
        <v>20</v>
      </c>
      <c r="G48" s="12" t="s">
        <v>82</v>
      </c>
      <c r="H48" s="12" t="s">
        <v>24</v>
      </c>
      <c r="I48" s="12" t="s">
        <v>53</v>
      </c>
      <c r="J48" s="12" t="s">
        <v>122</v>
      </c>
      <c r="K48" s="4" t="s">
        <v>94</v>
      </c>
      <c r="L48" s="4" t="s">
        <v>25</v>
      </c>
    </row>
    <row r="49" spans="1:12" x14ac:dyDescent="0.2">
      <c r="A49" s="4" t="s">
        <v>25</v>
      </c>
      <c r="D49" s="11" t="s">
        <v>123</v>
      </c>
      <c r="E49" s="12" t="s">
        <v>38</v>
      </c>
      <c r="F49" s="12" t="s">
        <v>25</v>
      </c>
      <c r="G49" s="12" t="s">
        <v>82</v>
      </c>
      <c r="H49" s="12" t="s">
        <v>24</v>
      </c>
      <c r="I49" s="12" t="s">
        <v>96</v>
      </c>
      <c r="J49" s="12" t="s">
        <v>124</v>
      </c>
      <c r="K49" s="4" t="s">
        <v>35</v>
      </c>
    </row>
    <row r="50" spans="1:12" x14ac:dyDescent="0.2">
      <c r="D50" s="11" t="s">
        <v>125</v>
      </c>
      <c r="E50" s="12" t="s">
        <v>22</v>
      </c>
      <c r="F50" s="12" t="s">
        <v>23</v>
      </c>
      <c r="G50" s="12" t="s">
        <v>82</v>
      </c>
      <c r="H50" s="12" t="s">
        <v>24</v>
      </c>
      <c r="I50" s="12" t="s">
        <v>126</v>
      </c>
      <c r="J50" s="12" t="s">
        <v>127</v>
      </c>
    </row>
    <row r="51" spans="1:12" x14ac:dyDescent="0.2">
      <c r="A51" s="9" t="s">
        <v>128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x14ac:dyDescent="0.2">
      <c r="A52" s="4" t="s">
        <v>20</v>
      </c>
      <c r="D52" s="11" t="s">
        <v>129</v>
      </c>
      <c r="E52" s="12" t="s">
        <v>22</v>
      </c>
      <c r="F52" s="12" t="s">
        <v>20</v>
      </c>
      <c r="G52" s="12" t="s">
        <v>24</v>
      </c>
      <c r="H52" s="12" t="s">
        <v>25</v>
      </c>
      <c r="I52" s="12" t="s">
        <v>42</v>
      </c>
      <c r="J52" s="12" t="s">
        <v>130</v>
      </c>
      <c r="K52" s="4" t="s">
        <v>28</v>
      </c>
      <c r="L52" s="4" t="s">
        <v>39</v>
      </c>
    </row>
    <row r="53" spans="1:12" x14ac:dyDescent="0.2">
      <c r="A53" s="4" t="s">
        <v>23</v>
      </c>
      <c r="D53" s="11" t="s">
        <v>131</v>
      </c>
      <c r="E53" s="12" t="s">
        <v>38</v>
      </c>
      <c r="F53" s="12" t="s">
        <v>25</v>
      </c>
      <c r="G53" s="12" t="s">
        <v>82</v>
      </c>
      <c r="H53" s="12"/>
      <c r="I53" s="12" t="s">
        <v>33</v>
      </c>
      <c r="J53" s="12" t="s">
        <v>132</v>
      </c>
      <c r="K53" s="4" t="s">
        <v>31</v>
      </c>
      <c r="L53" s="4" t="s">
        <v>25</v>
      </c>
    </row>
    <row r="54" spans="1:12" x14ac:dyDescent="0.2">
      <c r="A54" s="4" t="s">
        <v>25</v>
      </c>
      <c r="D54" s="13" t="s">
        <v>133</v>
      </c>
      <c r="E54" s="14" t="s">
        <v>22</v>
      </c>
      <c r="F54" s="14" t="s">
        <v>25</v>
      </c>
      <c r="G54" s="14" t="s">
        <v>82</v>
      </c>
      <c r="H54" s="14" t="s">
        <v>24</v>
      </c>
      <c r="I54" s="14" t="s">
        <v>112</v>
      </c>
      <c r="J54" s="14" t="s">
        <v>134</v>
      </c>
      <c r="K54" s="4" t="s">
        <v>35</v>
      </c>
    </row>
    <row r="55" spans="1:12" x14ac:dyDescent="0.2">
      <c r="A55" s="9" t="s">
        <v>135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x14ac:dyDescent="0.2">
      <c r="A56" s="4" t="s">
        <v>20</v>
      </c>
      <c r="D56" s="11" t="s">
        <v>136</v>
      </c>
      <c r="E56" s="12" t="s">
        <v>80</v>
      </c>
      <c r="F56" s="12" t="s">
        <v>44</v>
      </c>
      <c r="G56" s="12" t="s">
        <v>82</v>
      </c>
      <c r="H56" s="12" t="s">
        <v>24</v>
      </c>
      <c r="I56" s="12" t="s">
        <v>84</v>
      </c>
      <c r="J56" s="12" t="s">
        <v>137</v>
      </c>
      <c r="K56" s="4" t="s">
        <v>90</v>
      </c>
      <c r="L56" s="4" t="s">
        <v>20</v>
      </c>
    </row>
    <row r="57" spans="1:12" x14ac:dyDescent="0.2">
      <c r="A57" s="4" t="s">
        <v>23</v>
      </c>
      <c r="D57" s="11" t="s">
        <v>118</v>
      </c>
      <c r="E57" s="12" t="s">
        <v>80</v>
      </c>
      <c r="F57" s="12" t="s">
        <v>20</v>
      </c>
      <c r="G57" s="12" t="s">
        <v>82</v>
      </c>
      <c r="H57" s="12" t="s">
        <v>24</v>
      </c>
      <c r="I57" s="12" t="s">
        <v>119</v>
      </c>
      <c r="J57" s="12" t="s">
        <v>138</v>
      </c>
      <c r="K57" s="4" t="s">
        <v>94</v>
      </c>
      <c r="L57" s="4" t="s">
        <v>23</v>
      </c>
    </row>
    <row r="58" spans="1:12" x14ac:dyDescent="0.2">
      <c r="A58" s="4" t="s">
        <v>25</v>
      </c>
      <c r="D58" s="11" t="s">
        <v>121</v>
      </c>
      <c r="E58" s="12" t="s">
        <v>80</v>
      </c>
      <c r="F58" s="12" t="s">
        <v>20</v>
      </c>
      <c r="G58" s="12" t="s">
        <v>82</v>
      </c>
      <c r="H58" s="12" t="s">
        <v>24</v>
      </c>
      <c r="I58" s="12" t="s">
        <v>53</v>
      </c>
      <c r="J58" s="12" t="s">
        <v>139</v>
      </c>
      <c r="K58" s="4" t="s">
        <v>140</v>
      </c>
      <c r="L58" s="4" t="s">
        <v>23</v>
      </c>
    </row>
    <row r="59" spans="1:12" x14ac:dyDescent="0.2">
      <c r="D59" s="11" t="s">
        <v>125</v>
      </c>
      <c r="E59" s="12" t="s">
        <v>22</v>
      </c>
      <c r="F59" s="12" t="s">
        <v>23</v>
      </c>
      <c r="G59" s="12" t="s">
        <v>82</v>
      </c>
      <c r="H59" s="12" t="s">
        <v>24</v>
      </c>
      <c r="I59" s="12" t="s">
        <v>126</v>
      </c>
      <c r="J59" s="12" t="s">
        <v>127</v>
      </c>
    </row>
    <row r="60" spans="1:12" x14ac:dyDescent="0.2">
      <c r="A60" s="9" t="s">
        <v>141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x14ac:dyDescent="0.2">
      <c r="A61" s="10" t="s">
        <v>10</v>
      </c>
      <c r="B61" s="10" t="s">
        <v>142</v>
      </c>
      <c r="C61" s="10" t="s">
        <v>143</v>
      </c>
      <c r="D61" s="10" t="s">
        <v>11</v>
      </c>
      <c r="E61" s="10" t="s">
        <v>12</v>
      </c>
      <c r="F61" s="10" t="s">
        <v>13</v>
      </c>
      <c r="G61" s="10" t="s">
        <v>14</v>
      </c>
      <c r="H61" s="10" t="s">
        <v>15</v>
      </c>
      <c r="I61" s="10" t="s">
        <v>16</v>
      </c>
      <c r="J61" s="10" t="s">
        <v>17</v>
      </c>
      <c r="K61" s="10" t="s">
        <v>18</v>
      </c>
      <c r="L61" s="10" t="s">
        <v>19</v>
      </c>
    </row>
    <row r="62" spans="1:12" x14ac:dyDescent="0.2">
      <c r="A62" s="4" t="s">
        <v>20</v>
      </c>
      <c r="C62" s="4" t="s">
        <v>20</v>
      </c>
      <c r="D62" s="11" t="s">
        <v>144</v>
      </c>
      <c r="E62" s="12" t="s">
        <v>22</v>
      </c>
      <c r="F62" s="12" t="s">
        <v>39</v>
      </c>
      <c r="G62" s="12" t="s">
        <v>145</v>
      </c>
      <c r="H62" s="12" t="s">
        <v>145</v>
      </c>
      <c r="I62" s="12" t="s">
        <v>96</v>
      </c>
      <c r="J62" s="12" t="s">
        <v>146</v>
      </c>
      <c r="K62" s="4" t="s">
        <v>28</v>
      </c>
      <c r="L62" s="4" t="s">
        <v>39</v>
      </c>
    </row>
    <row r="63" spans="1:12" x14ac:dyDescent="0.2">
      <c r="A63" s="4" t="s">
        <v>23</v>
      </c>
      <c r="C63" s="4" t="s">
        <v>23</v>
      </c>
      <c r="D63" s="11" t="s">
        <v>147</v>
      </c>
      <c r="E63" s="12" t="s">
        <v>80</v>
      </c>
      <c r="F63" s="12" t="s">
        <v>20</v>
      </c>
      <c r="G63" s="12" t="s">
        <v>62</v>
      </c>
      <c r="H63" s="12" t="s">
        <v>145</v>
      </c>
      <c r="I63" s="12" t="s">
        <v>42</v>
      </c>
      <c r="J63" s="12" t="s">
        <v>148</v>
      </c>
      <c r="K63" s="4" t="s">
        <v>94</v>
      </c>
      <c r="L63" s="4" t="s">
        <v>20</v>
      </c>
    </row>
    <row r="64" spans="1:12" x14ac:dyDescent="0.2">
      <c r="A64" s="4" t="s">
        <v>25</v>
      </c>
      <c r="B64" s="4" t="s">
        <v>20</v>
      </c>
      <c r="D64" s="11" t="s">
        <v>149</v>
      </c>
      <c r="E64" s="12" t="s">
        <v>49</v>
      </c>
      <c r="F64" s="12" t="s">
        <v>23</v>
      </c>
      <c r="G64" s="12" t="s">
        <v>145</v>
      </c>
      <c r="H64" s="12" t="s">
        <v>150</v>
      </c>
      <c r="I64" s="12" t="s">
        <v>151</v>
      </c>
      <c r="J64" s="16" t="s">
        <v>152</v>
      </c>
      <c r="K64" s="4" t="s">
        <v>35</v>
      </c>
      <c r="L64" s="4" t="s">
        <v>23</v>
      </c>
    </row>
    <row r="65" spans="1:12" x14ac:dyDescent="0.2">
      <c r="A65" s="4" t="s">
        <v>24</v>
      </c>
      <c r="C65" s="4" t="s">
        <v>25</v>
      </c>
      <c r="D65" s="13" t="s">
        <v>153</v>
      </c>
      <c r="E65" s="14" t="s">
        <v>49</v>
      </c>
      <c r="F65" s="14" t="s">
        <v>25</v>
      </c>
      <c r="G65" s="14" t="s">
        <v>145</v>
      </c>
      <c r="H65" s="14" t="s">
        <v>145</v>
      </c>
      <c r="I65" s="14" t="s">
        <v>112</v>
      </c>
      <c r="J65" s="14" t="s">
        <v>154</v>
      </c>
      <c r="K65" s="4" t="s">
        <v>55</v>
      </c>
      <c r="L65" s="4" t="s">
        <v>56</v>
      </c>
    </row>
    <row r="66" spans="1:12" x14ac:dyDescent="0.2">
      <c r="A66" s="4" t="s">
        <v>82</v>
      </c>
      <c r="C66" s="4" t="s">
        <v>24</v>
      </c>
      <c r="D66" s="11" t="s">
        <v>155</v>
      </c>
      <c r="E66" s="12" t="s">
        <v>22</v>
      </c>
      <c r="F66" s="12" t="s">
        <v>23</v>
      </c>
      <c r="G66" s="12" t="s">
        <v>145</v>
      </c>
      <c r="H66" s="12" t="s">
        <v>145</v>
      </c>
      <c r="I66" s="12" t="s">
        <v>33</v>
      </c>
      <c r="J66" s="14" t="s">
        <v>156</v>
      </c>
      <c r="K66" s="4" t="s">
        <v>103</v>
      </c>
    </row>
    <row r="67" spans="1:12" x14ac:dyDescent="0.2">
      <c r="A67" s="4" t="s">
        <v>150</v>
      </c>
      <c r="B67" s="4" t="s">
        <v>23</v>
      </c>
      <c r="D67" s="11" t="s">
        <v>157</v>
      </c>
      <c r="E67" s="12" t="s">
        <v>80</v>
      </c>
      <c r="F67" s="12" t="s">
        <v>56</v>
      </c>
      <c r="G67" s="12" t="s">
        <v>150</v>
      </c>
      <c r="H67" s="12" t="s">
        <v>150</v>
      </c>
      <c r="I67" s="12" t="s">
        <v>158</v>
      </c>
      <c r="J67" s="12" t="s">
        <v>159</v>
      </c>
      <c r="K67" s="4" t="s">
        <v>160</v>
      </c>
    </row>
    <row r="68" spans="1:12" x14ac:dyDescent="0.2">
      <c r="A68" s="4" t="s">
        <v>145</v>
      </c>
      <c r="B68" s="4" t="s">
        <v>25</v>
      </c>
      <c r="D68" s="11" t="s">
        <v>161</v>
      </c>
      <c r="E68" s="12" t="s">
        <v>38</v>
      </c>
      <c r="F68" s="12" t="s">
        <v>162</v>
      </c>
      <c r="G68" s="12" t="s">
        <v>150</v>
      </c>
      <c r="H68" s="12" t="s">
        <v>150</v>
      </c>
      <c r="I68" s="12" t="s">
        <v>46</v>
      </c>
      <c r="J68" s="12" t="s">
        <v>163</v>
      </c>
      <c r="K68" s="4" t="s">
        <v>164</v>
      </c>
    </row>
    <row r="69" spans="1:12" x14ac:dyDescent="0.2">
      <c r="A69" s="4" t="s">
        <v>62</v>
      </c>
      <c r="C69" s="4" t="s">
        <v>82</v>
      </c>
      <c r="D69" s="13" t="s">
        <v>165</v>
      </c>
      <c r="E69" s="14" t="s">
        <v>38</v>
      </c>
      <c r="F69" s="14" t="s">
        <v>56</v>
      </c>
      <c r="G69" s="14" t="s">
        <v>145</v>
      </c>
      <c r="H69" s="14" t="s">
        <v>145</v>
      </c>
      <c r="I69" s="14" t="s">
        <v>99</v>
      </c>
      <c r="J69" s="14" t="s">
        <v>166</v>
      </c>
      <c r="K69" s="4" t="s">
        <v>167</v>
      </c>
    </row>
    <row r="70" spans="1:12" x14ac:dyDescent="0.2">
      <c r="A70" s="4" t="s">
        <v>41</v>
      </c>
      <c r="B70" s="4" t="s">
        <v>24</v>
      </c>
      <c r="D70" s="13" t="s">
        <v>168</v>
      </c>
      <c r="E70" s="12" t="s">
        <v>22</v>
      </c>
      <c r="F70" s="12" t="s">
        <v>56</v>
      </c>
      <c r="G70" s="12" t="s">
        <v>82</v>
      </c>
      <c r="H70" s="12" t="s">
        <v>82</v>
      </c>
      <c r="I70" s="12" t="s">
        <v>169</v>
      </c>
      <c r="J70" s="12" t="s">
        <v>170</v>
      </c>
      <c r="K70" s="4" t="s">
        <v>171</v>
      </c>
    </row>
    <row r="71" spans="1:12" x14ac:dyDescent="0.2">
      <c r="D71" s="11"/>
      <c r="E71" s="12"/>
      <c r="F71" s="12"/>
      <c r="G71" s="12"/>
      <c r="H71" s="12"/>
      <c r="I71" s="12"/>
      <c r="J71" s="14"/>
    </row>
    <row r="72" spans="1:12" x14ac:dyDescent="0.2">
      <c r="A72" s="9" t="s">
        <v>172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x14ac:dyDescent="0.2">
      <c r="A73" s="4" t="s">
        <v>20</v>
      </c>
      <c r="D73" s="11" t="s">
        <v>83</v>
      </c>
      <c r="E73" s="12" t="s">
        <v>68</v>
      </c>
      <c r="F73" s="12" t="s">
        <v>20</v>
      </c>
      <c r="G73" s="12" t="s">
        <v>62</v>
      </c>
      <c r="H73" s="12" t="s">
        <v>62</v>
      </c>
      <c r="I73" s="12" t="s">
        <v>84</v>
      </c>
      <c r="J73" s="12" t="s">
        <v>173</v>
      </c>
      <c r="K73" s="4" t="s">
        <v>90</v>
      </c>
      <c r="L73" s="4" t="s">
        <v>23</v>
      </c>
    </row>
    <row r="74" spans="1:12" x14ac:dyDescent="0.2">
      <c r="A74" s="4" t="s">
        <v>23</v>
      </c>
      <c r="D74" s="11" t="s">
        <v>174</v>
      </c>
      <c r="E74" s="12" t="s">
        <v>22</v>
      </c>
      <c r="F74" s="12" t="s">
        <v>20</v>
      </c>
      <c r="G74" s="12" t="s">
        <v>62</v>
      </c>
      <c r="H74" s="12" t="s">
        <v>62</v>
      </c>
      <c r="I74" s="12" t="s">
        <v>96</v>
      </c>
      <c r="J74" s="12" t="s">
        <v>175</v>
      </c>
      <c r="K74" s="4" t="s">
        <v>31</v>
      </c>
      <c r="L74" s="4" t="s">
        <v>23</v>
      </c>
    </row>
    <row r="75" spans="1:12" x14ac:dyDescent="0.2">
      <c r="A75" s="4" t="s">
        <v>25</v>
      </c>
      <c r="D75" s="11" t="s">
        <v>176</v>
      </c>
      <c r="E75" s="12" t="s">
        <v>68</v>
      </c>
      <c r="F75" s="12" t="s">
        <v>39</v>
      </c>
      <c r="G75" s="12" t="s">
        <v>62</v>
      </c>
      <c r="H75" s="12" t="s">
        <v>62</v>
      </c>
      <c r="I75" s="12" t="s">
        <v>177</v>
      </c>
      <c r="J75" s="12" t="s">
        <v>178</v>
      </c>
      <c r="K75" s="4" t="s">
        <v>140</v>
      </c>
      <c r="L75" s="4" t="s">
        <v>23</v>
      </c>
    </row>
    <row r="76" spans="1:12" x14ac:dyDescent="0.2">
      <c r="A76" s="4" t="s">
        <v>24</v>
      </c>
      <c r="D76" s="11" t="s">
        <v>179</v>
      </c>
      <c r="E76" s="12" t="s">
        <v>22</v>
      </c>
      <c r="F76" s="12" t="s">
        <v>56</v>
      </c>
      <c r="G76" s="12" t="s">
        <v>62</v>
      </c>
      <c r="H76" s="12" t="s">
        <v>62</v>
      </c>
      <c r="I76" s="12" t="s">
        <v>151</v>
      </c>
      <c r="J76" s="16" t="s">
        <v>180</v>
      </c>
      <c r="K76" s="4" t="s">
        <v>55</v>
      </c>
      <c r="L76" s="4" t="s">
        <v>56</v>
      </c>
    </row>
    <row r="77" spans="1:12" x14ac:dyDescent="0.2">
      <c r="A77" s="9" t="s">
        <v>181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x14ac:dyDescent="0.2">
      <c r="A78" s="4" t="s">
        <v>20</v>
      </c>
      <c r="D78" s="11" t="s">
        <v>182</v>
      </c>
      <c r="E78" s="12" t="s">
        <v>49</v>
      </c>
      <c r="F78" s="12" t="s">
        <v>39</v>
      </c>
      <c r="G78" s="12" t="s">
        <v>40</v>
      </c>
      <c r="H78" s="12" t="s">
        <v>41</v>
      </c>
      <c r="I78" s="12" t="s">
        <v>92</v>
      </c>
      <c r="J78" s="12" t="s">
        <v>183</v>
      </c>
      <c r="K78" s="4" t="s">
        <v>28</v>
      </c>
      <c r="L78" s="4" t="s">
        <v>39</v>
      </c>
    </row>
    <row r="79" spans="1:12" x14ac:dyDescent="0.2">
      <c r="A79" s="4" t="s">
        <v>23</v>
      </c>
      <c r="D79" s="11" t="s">
        <v>88</v>
      </c>
      <c r="E79" s="12" t="s">
        <v>80</v>
      </c>
      <c r="F79" s="12" t="s">
        <v>39</v>
      </c>
      <c r="G79" s="12" t="s">
        <v>40</v>
      </c>
      <c r="H79" s="12" t="s">
        <v>41</v>
      </c>
      <c r="I79" s="12" t="s">
        <v>65</v>
      </c>
      <c r="J79" s="12" t="s">
        <v>184</v>
      </c>
      <c r="K79" s="4" t="s">
        <v>94</v>
      </c>
      <c r="L79" s="4" t="s">
        <v>39</v>
      </c>
    </row>
    <row r="80" spans="1:12" x14ac:dyDescent="0.2">
      <c r="A80" s="4" t="s">
        <v>25</v>
      </c>
      <c r="D80" s="11" t="s">
        <v>73</v>
      </c>
      <c r="E80" s="12" t="s">
        <v>38</v>
      </c>
      <c r="F80" s="12" t="s">
        <v>20</v>
      </c>
      <c r="G80" s="12" t="s">
        <v>41</v>
      </c>
      <c r="H80" s="12" t="s">
        <v>41</v>
      </c>
      <c r="I80" s="12" t="s">
        <v>42</v>
      </c>
      <c r="J80" s="12" t="s">
        <v>185</v>
      </c>
      <c r="K80" s="4" t="s">
        <v>35</v>
      </c>
      <c r="L80" s="4" t="s">
        <v>20</v>
      </c>
    </row>
    <row r="81" spans="1:12" x14ac:dyDescent="0.2">
      <c r="A81" s="4" t="s">
        <v>24</v>
      </c>
      <c r="D81" s="11" t="s">
        <v>186</v>
      </c>
      <c r="E81" s="12" t="s">
        <v>22</v>
      </c>
      <c r="F81" s="12" t="s">
        <v>20</v>
      </c>
      <c r="G81" s="12" t="s">
        <v>41</v>
      </c>
      <c r="H81" s="12" t="s">
        <v>41</v>
      </c>
      <c r="I81" s="12" t="s">
        <v>69</v>
      </c>
      <c r="J81" s="12" t="s">
        <v>187</v>
      </c>
      <c r="K81" s="4" t="s">
        <v>55</v>
      </c>
      <c r="L81" s="4" t="s">
        <v>23</v>
      </c>
    </row>
    <row r="82" spans="1:12" x14ac:dyDescent="0.2">
      <c r="A82" s="4" t="s">
        <v>82</v>
      </c>
      <c r="D82" s="11" t="s">
        <v>188</v>
      </c>
      <c r="E82" s="12" t="s">
        <v>22</v>
      </c>
      <c r="F82" s="12" t="s">
        <v>56</v>
      </c>
      <c r="G82" s="12" t="s">
        <v>41</v>
      </c>
      <c r="H82" s="12" t="s">
        <v>41</v>
      </c>
      <c r="I82" s="12" t="s">
        <v>177</v>
      </c>
      <c r="J82" s="12" t="s">
        <v>189</v>
      </c>
      <c r="K82" s="4" t="s">
        <v>103</v>
      </c>
      <c r="L82" s="4" t="s">
        <v>25</v>
      </c>
    </row>
    <row r="83" spans="1:12" x14ac:dyDescent="0.2">
      <c r="A83" s="4" t="s">
        <v>150</v>
      </c>
      <c r="D83" s="11" t="s">
        <v>190</v>
      </c>
      <c r="E83" s="12" t="s">
        <v>22</v>
      </c>
      <c r="F83" s="12" t="s">
        <v>23</v>
      </c>
      <c r="G83" s="12" t="s">
        <v>40</v>
      </c>
      <c r="H83" s="12" t="s">
        <v>41</v>
      </c>
      <c r="I83" s="12" t="s">
        <v>191</v>
      </c>
      <c r="J83" s="12" t="s">
        <v>192</v>
      </c>
      <c r="K83" s="4" t="s">
        <v>86</v>
      </c>
      <c r="L83" s="4" t="s">
        <v>25</v>
      </c>
    </row>
    <row r="84" spans="1:12" x14ac:dyDescent="0.2">
      <c r="A84" s="4" t="s">
        <v>145</v>
      </c>
      <c r="D84" s="11" t="s">
        <v>193</v>
      </c>
      <c r="E84" s="12" t="s">
        <v>38</v>
      </c>
      <c r="F84" s="12" t="s">
        <v>20</v>
      </c>
      <c r="G84" s="12" t="s">
        <v>40</v>
      </c>
      <c r="H84" s="12" t="s">
        <v>41</v>
      </c>
      <c r="I84" s="12" t="s">
        <v>46</v>
      </c>
      <c r="J84" s="12" t="s">
        <v>194</v>
      </c>
      <c r="K84" s="4" t="s">
        <v>164</v>
      </c>
      <c r="L84" s="4" t="s">
        <v>25</v>
      </c>
    </row>
    <row r="85" spans="1:12" x14ac:dyDescent="0.2">
      <c r="A85" s="4" t="s">
        <v>62</v>
      </c>
      <c r="D85" s="11" t="s">
        <v>195</v>
      </c>
      <c r="E85" s="12" t="s">
        <v>22</v>
      </c>
      <c r="F85" s="12" t="s">
        <v>196</v>
      </c>
      <c r="G85" s="12" t="s">
        <v>40</v>
      </c>
      <c r="H85" s="12" t="s">
        <v>41</v>
      </c>
      <c r="I85" s="12" t="s">
        <v>59</v>
      </c>
      <c r="J85" s="12" t="s">
        <v>197</v>
      </c>
      <c r="K85" s="4" t="s">
        <v>167</v>
      </c>
      <c r="L85" s="4" t="s">
        <v>56</v>
      </c>
    </row>
    <row r="86" spans="1:12" x14ac:dyDescent="0.2">
      <c r="A86" s="4" t="s">
        <v>41</v>
      </c>
      <c r="D86" s="11" t="s">
        <v>198</v>
      </c>
      <c r="E86" s="12" t="s">
        <v>22</v>
      </c>
      <c r="F86" s="12" t="s">
        <v>56</v>
      </c>
      <c r="G86" s="12" t="s">
        <v>41</v>
      </c>
      <c r="H86" s="12" t="s">
        <v>41</v>
      </c>
      <c r="I86" s="12" t="s">
        <v>69</v>
      </c>
      <c r="J86" s="12" t="s">
        <v>199</v>
      </c>
      <c r="K86" s="4" t="s">
        <v>171</v>
      </c>
      <c r="L86" s="4" t="s">
        <v>56</v>
      </c>
    </row>
    <row r="87" spans="1:12" x14ac:dyDescent="0.2">
      <c r="D87" s="13" t="s">
        <v>200</v>
      </c>
      <c r="E87" s="14" t="s">
        <v>22</v>
      </c>
      <c r="F87" s="14" t="s">
        <v>25</v>
      </c>
      <c r="G87" s="14" t="s">
        <v>40</v>
      </c>
      <c r="H87" s="14" t="s">
        <v>41</v>
      </c>
      <c r="I87" s="14" t="s">
        <v>201</v>
      </c>
      <c r="J87" s="14" t="s">
        <v>202</v>
      </c>
    </row>
    <row r="88" spans="1:12" x14ac:dyDescent="0.2">
      <c r="D88" s="11" t="s">
        <v>203</v>
      </c>
      <c r="E88" s="12" t="s">
        <v>49</v>
      </c>
      <c r="F88" s="12" t="s">
        <v>20</v>
      </c>
      <c r="G88" s="12" t="s">
        <v>40</v>
      </c>
      <c r="H88" s="12" t="s">
        <v>41</v>
      </c>
      <c r="I88" s="12" t="s">
        <v>204</v>
      </c>
      <c r="J88" s="12" t="s">
        <v>202</v>
      </c>
    </row>
    <row r="89" spans="1:12" x14ac:dyDescent="0.2">
      <c r="A89" s="9" t="s">
        <v>205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x14ac:dyDescent="0.2">
      <c r="A90" s="10" t="s">
        <v>10</v>
      </c>
      <c r="B90" s="10" t="s">
        <v>206</v>
      </c>
      <c r="C90" s="10" t="s">
        <v>142</v>
      </c>
      <c r="D90" s="10" t="s">
        <v>11</v>
      </c>
      <c r="E90" s="10" t="s">
        <v>12</v>
      </c>
      <c r="F90" s="10" t="s">
        <v>13</v>
      </c>
      <c r="G90" s="10" t="s">
        <v>14</v>
      </c>
      <c r="H90" s="10" t="s">
        <v>15</v>
      </c>
      <c r="I90" s="10" t="s">
        <v>16</v>
      </c>
      <c r="J90" s="10" t="s">
        <v>17</v>
      </c>
      <c r="K90" s="10" t="s">
        <v>18</v>
      </c>
      <c r="L90" s="10" t="s">
        <v>19</v>
      </c>
    </row>
    <row r="91" spans="1:12" x14ac:dyDescent="0.2">
      <c r="A91" s="4" t="s">
        <v>20</v>
      </c>
      <c r="B91" s="4" t="s">
        <v>20</v>
      </c>
      <c r="D91" s="17" t="s">
        <v>207</v>
      </c>
      <c r="E91" s="12" t="s">
        <v>38</v>
      </c>
      <c r="F91" s="12" t="s">
        <v>39</v>
      </c>
      <c r="G91" s="12" t="s">
        <v>82</v>
      </c>
      <c r="H91" s="12" t="s">
        <v>82</v>
      </c>
      <c r="I91" s="12" t="s">
        <v>119</v>
      </c>
      <c r="J91" s="12" t="s">
        <v>208</v>
      </c>
      <c r="K91" s="4" t="s">
        <v>28</v>
      </c>
      <c r="L91" s="4" t="s">
        <v>44</v>
      </c>
    </row>
    <row r="92" spans="1:12" x14ac:dyDescent="0.2">
      <c r="A92" s="4" t="s">
        <v>23</v>
      </c>
      <c r="C92" s="4" t="s">
        <v>20</v>
      </c>
      <c r="D92" s="11" t="s">
        <v>209</v>
      </c>
      <c r="E92" s="12" t="s">
        <v>49</v>
      </c>
      <c r="F92" s="12" t="s">
        <v>39</v>
      </c>
      <c r="G92" s="12" t="s">
        <v>145</v>
      </c>
      <c r="H92" s="12" t="s">
        <v>150</v>
      </c>
      <c r="I92" s="12" t="s">
        <v>53</v>
      </c>
      <c r="J92" s="12" t="s">
        <v>210</v>
      </c>
      <c r="K92" s="4" t="s">
        <v>31</v>
      </c>
      <c r="L92" s="4" t="s">
        <v>20</v>
      </c>
    </row>
    <row r="93" spans="1:12" x14ac:dyDescent="0.2">
      <c r="A93" s="4" t="s">
        <v>25</v>
      </c>
      <c r="C93" s="4" t="s">
        <v>23</v>
      </c>
      <c r="D93" s="11" t="s">
        <v>211</v>
      </c>
      <c r="E93" s="12" t="s">
        <v>80</v>
      </c>
      <c r="F93" s="12" t="s">
        <v>20</v>
      </c>
      <c r="G93" s="12" t="s">
        <v>150</v>
      </c>
      <c r="H93" s="12" t="s">
        <v>150</v>
      </c>
      <c r="I93" s="12" t="s">
        <v>84</v>
      </c>
      <c r="J93" s="12" t="s">
        <v>212</v>
      </c>
      <c r="K93" s="4" t="s">
        <v>140</v>
      </c>
      <c r="L93" s="4" t="s">
        <v>23</v>
      </c>
    </row>
    <row r="94" spans="1:12" x14ac:dyDescent="0.2">
      <c r="A94" s="4" t="s">
        <v>24</v>
      </c>
      <c r="C94" s="4" t="s">
        <v>25</v>
      </c>
      <c r="D94" s="11" t="s">
        <v>213</v>
      </c>
      <c r="E94" s="12" t="s">
        <v>38</v>
      </c>
      <c r="F94" s="12" t="s">
        <v>39</v>
      </c>
      <c r="G94" s="12" t="s">
        <v>145</v>
      </c>
      <c r="H94" s="12" t="s">
        <v>150</v>
      </c>
      <c r="I94" s="12" t="s">
        <v>177</v>
      </c>
      <c r="J94" s="12" t="s">
        <v>214</v>
      </c>
      <c r="K94" s="4" t="s">
        <v>55</v>
      </c>
      <c r="L94" s="4" t="s">
        <v>23</v>
      </c>
    </row>
    <row r="95" spans="1:12" x14ac:dyDescent="0.2">
      <c r="A95" s="4" t="s">
        <v>82</v>
      </c>
      <c r="B95" s="4" t="s">
        <v>23</v>
      </c>
      <c r="D95" s="11" t="s">
        <v>215</v>
      </c>
      <c r="E95" s="12" t="s">
        <v>49</v>
      </c>
      <c r="F95" s="12" t="s">
        <v>39</v>
      </c>
      <c r="G95" s="12" t="s">
        <v>150</v>
      </c>
      <c r="H95" s="12" t="s">
        <v>82</v>
      </c>
      <c r="I95" s="12" t="s">
        <v>53</v>
      </c>
      <c r="J95" s="12" t="s">
        <v>216</v>
      </c>
      <c r="K95" s="4" t="s">
        <v>103</v>
      </c>
      <c r="L95" s="4" t="s">
        <v>39</v>
      </c>
    </row>
    <row r="96" spans="1:12" x14ac:dyDescent="0.2">
      <c r="A96" s="4" t="s">
        <v>150</v>
      </c>
      <c r="C96" s="4" t="s">
        <v>24</v>
      </c>
      <c r="D96" s="13" t="s">
        <v>217</v>
      </c>
      <c r="E96" s="14" t="s">
        <v>80</v>
      </c>
      <c r="F96" s="14" t="s">
        <v>25</v>
      </c>
      <c r="G96" s="14" t="s">
        <v>145</v>
      </c>
      <c r="H96" s="14" t="s">
        <v>150</v>
      </c>
      <c r="I96" s="14" t="s">
        <v>26</v>
      </c>
      <c r="J96" s="14" t="s">
        <v>218</v>
      </c>
      <c r="K96" s="4" t="s">
        <v>160</v>
      </c>
    </row>
    <row r="97" spans="1:12" x14ac:dyDescent="0.2">
      <c r="A97" s="9" t="s">
        <v>219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x14ac:dyDescent="0.2">
      <c r="A98" s="4" t="s">
        <v>20</v>
      </c>
      <c r="D98" s="11" t="s">
        <v>220</v>
      </c>
      <c r="E98" s="12" t="s">
        <v>22</v>
      </c>
      <c r="F98" s="12" t="s">
        <v>39</v>
      </c>
      <c r="G98" s="12" t="s">
        <v>41</v>
      </c>
      <c r="H98" s="12" t="s">
        <v>62</v>
      </c>
      <c r="I98" s="12" t="s">
        <v>96</v>
      </c>
      <c r="J98" s="12" t="s">
        <v>221</v>
      </c>
      <c r="K98" s="4" t="s">
        <v>28</v>
      </c>
      <c r="L98" s="4" t="s">
        <v>39</v>
      </c>
    </row>
    <row r="99" spans="1:12" x14ac:dyDescent="0.2">
      <c r="A99" s="4" t="s">
        <v>23</v>
      </c>
      <c r="D99" s="13" t="s">
        <v>67</v>
      </c>
      <c r="E99" s="14" t="s">
        <v>68</v>
      </c>
      <c r="F99" s="14" t="s">
        <v>25</v>
      </c>
      <c r="G99" s="14" t="s">
        <v>62</v>
      </c>
      <c r="H99" s="14" t="s">
        <v>62</v>
      </c>
      <c r="I99" s="14" t="s">
        <v>69</v>
      </c>
      <c r="J99" s="12" t="s">
        <v>222</v>
      </c>
      <c r="K99" s="4" t="s">
        <v>94</v>
      </c>
    </row>
    <row r="100" spans="1:12" x14ac:dyDescent="0.2">
      <c r="A100" s="4" t="s">
        <v>25</v>
      </c>
      <c r="D100" s="11" t="s">
        <v>223</v>
      </c>
      <c r="E100" s="12" t="s">
        <v>38</v>
      </c>
      <c r="F100" s="12" t="s">
        <v>20</v>
      </c>
      <c r="G100" s="12" t="s">
        <v>62</v>
      </c>
      <c r="H100" s="12" t="s">
        <v>62</v>
      </c>
      <c r="I100" s="12" t="s">
        <v>46</v>
      </c>
      <c r="J100" s="12" t="s">
        <v>224</v>
      </c>
      <c r="K100" s="4" t="s">
        <v>35</v>
      </c>
    </row>
    <row r="101" spans="1:12" x14ac:dyDescent="0.2">
      <c r="A101" s="9" t="s">
        <v>225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x14ac:dyDescent="0.2">
      <c r="A102" s="4" t="s">
        <v>20</v>
      </c>
      <c r="D102" s="11" t="s">
        <v>37</v>
      </c>
      <c r="E102" s="12" t="s">
        <v>38</v>
      </c>
      <c r="F102" s="12" t="s">
        <v>39</v>
      </c>
      <c r="G102" s="12" t="s">
        <v>40</v>
      </c>
      <c r="H102" s="12" t="s">
        <v>41</v>
      </c>
      <c r="I102" s="12" t="s">
        <v>42</v>
      </c>
      <c r="J102" s="12" t="s">
        <v>226</v>
      </c>
      <c r="K102" s="4" t="s">
        <v>28</v>
      </c>
      <c r="L102" s="4" t="s">
        <v>44</v>
      </c>
    </row>
    <row r="103" spans="1:12" x14ac:dyDescent="0.2">
      <c r="A103" s="4" t="s">
        <v>23</v>
      </c>
      <c r="D103" s="11" t="s">
        <v>227</v>
      </c>
      <c r="E103" s="12" t="s">
        <v>49</v>
      </c>
      <c r="F103" s="12" t="s">
        <v>20</v>
      </c>
      <c r="G103" s="12" t="s">
        <v>40</v>
      </c>
      <c r="H103" s="12" t="s">
        <v>41</v>
      </c>
      <c r="I103" s="12" t="s">
        <v>65</v>
      </c>
      <c r="J103" s="12" t="s">
        <v>228</v>
      </c>
      <c r="K103" s="4" t="s">
        <v>31</v>
      </c>
      <c r="L103" s="4" t="s">
        <v>20</v>
      </c>
    </row>
    <row r="104" spans="1:12" x14ac:dyDescent="0.2">
      <c r="A104" s="4" t="s">
        <v>25</v>
      </c>
      <c r="D104" s="13" t="s">
        <v>229</v>
      </c>
      <c r="E104" s="14" t="s">
        <v>38</v>
      </c>
      <c r="F104" s="14" t="s">
        <v>20</v>
      </c>
      <c r="G104" s="14" t="s">
        <v>41</v>
      </c>
      <c r="H104" s="14" t="s">
        <v>41</v>
      </c>
      <c r="I104" s="14" t="s">
        <v>112</v>
      </c>
      <c r="J104" s="14" t="s">
        <v>230</v>
      </c>
      <c r="K104" s="4" t="s">
        <v>35</v>
      </c>
      <c r="L104" s="4" t="s">
        <v>20</v>
      </c>
    </row>
    <row r="105" spans="1:12" x14ac:dyDescent="0.2">
      <c r="A105" s="4" t="s">
        <v>24</v>
      </c>
      <c r="D105" s="11" t="s">
        <v>231</v>
      </c>
      <c r="E105" s="12" t="s">
        <v>49</v>
      </c>
      <c r="F105" s="12" t="s">
        <v>20</v>
      </c>
      <c r="G105" s="12" t="s">
        <v>40</v>
      </c>
      <c r="H105" s="12" t="s">
        <v>41</v>
      </c>
      <c r="I105" s="12" t="s">
        <v>69</v>
      </c>
      <c r="J105" s="12" t="s">
        <v>232</v>
      </c>
      <c r="K105" s="4" t="s">
        <v>55</v>
      </c>
      <c r="L105" s="4" t="s">
        <v>20</v>
      </c>
    </row>
    <row r="106" spans="1:12" x14ac:dyDescent="0.2">
      <c r="A106" s="4" t="s">
        <v>82</v>
      </c>
      <c r="D106" s="11" t="s">
        <v>233</v>
      </c>
      <c r="E106" s="12" t="s">
        <v>80</v>
      </c>
      <c r="F106" s="12" t="s">
        <v>20</v>
      </c>
      <c r="G106" s="12" t="s">
        <v>40</v>
      </c>
      <c r="H106" s="12" t="s">
        <v>41</v>
      </c>
      <c r="I106" s="12" t="s">
        <v>92</v>
      </c>
      <c r="J106" s="12" t="s">
        <v>234</v>
      </c>
      <c r="K106" s="4" t="s">
        <v>86</v>
      </c>
      <c r="L106" s="4" t="s">
        <v>23</v>
      </c>
    </row>
    <row r="107" spans="1:12" x14ac:dyDescent="0.2">
      <c r="A107" s="4" t="s">
        <v>150</v>
      </c>
      <c r="D107" s="11" t="s">
        <v>235</v>
      </c>
      <c r="E107" s="12" t="s">
        <v>49</v>
      </c>
      <c r="F107" s="12" t="s">
        <v>20</v>
      </c>
      <c r="G107" s="12" t="s">
        <v>40</v>
      </c>
      <c r="H107" s="12" t="s">
        <v>41</v>
      </c>
      <c r="I107" s="12" t="s">
        <v>92</v>
      </c>
      <c r="J107" s="12" t="s">
        <v>236</v>
      </c>
      <c r="K107" s="4" t="s">
        <v>86</v>
      </c>
      <c r="L107" s="4" t="s">
        <v>23</v>
      </c>
    </row>
    <row r="108" spans="1:12" x14ac:dyDescent="0.2">
      <c r="A108" s="4" t="s">
        <v>145</v>
      </c>
      <c r="D108" s="11" t="s">
        <v>237</v>
      </c>
      <c r="E108" s="12" t="s">
        <v>38</v>
      </c>
      <c r="F108" s="12" t="s">
        <v>23</v>
      </c>
      <c r="G108" s="12" t="s">
        <v>40</v>
      </c>
      <c r="H108" s="12" t="s">
        <v>41</v>
      </c>
      <c r="I108" s="12" t="s">
        <v>238</v>
      </c>
      <c r="J108" s="12" t="s">
        <v>239</v>
      </c>
      <c r="K108" s="4" t="s">
        <v>164</v>
      </c>
      <c r="L108" s="4" t="s">
        <v>23</v>
      </c>
    </row>
    <row r="109" spans="1:12" x14ac:dyDescent="0.2">
      <c r="A109" s="4" t="s">
        <v>62</v>
      </c>
      <c r="D109" s="11" t="s">
        <v>240</v>
      </c>
      <c r="E109" s="12" t="s">
        <v>22</v>
      </c>
      <c r="F109" s="12" t="s">
        <v>23</v>
      </c>
      <c r="G109" s="12" t="s">
        <v>40</v>
      </c>
      <c r="H109" s="12" t="s">
        <v>41</v>
      </c>
      <c r="I109" s="12" t="s">
        <v>119</v>
      </c>
      <c r="J109" s="12" t="s">
        <v>241</v>
      </c>
      <c r="K109" s="4" t="s">
        <v>167</v>
      </c>
      <c r="L109" s="4" t="s">
        <v>25</v>
      </c>
    </row>
    <row r="111" spans="1:12" s="20" customFormat="1" x14ac:dyDescent="0.2">
      <c r="A111" s="18" t="s">
        <v>242</v>
      </c>
      <c r="B111" s="18"/>
      <c r="C111" s="18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s="20" customFormat="1" x14ac:dyDescent="0.2">
      <c r="A112" s="21" t="s">
        <v>243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s="20" customFormat="1" x14ac:dyDescent="0.2">
      <c r="A113" s="22" t="s">
        <v>244</v>
      </c>
      <c r="B113" s="22"/>
      <c r="C113" s="22"/>
      <c r="D113" s="22" t="s">
        <v>11</v>
      </c>
      <c r="E113" s="22" t="s">
        <v>12</v>
      </c>
      <c r="F113" s="22" t="s">
        <v>13</v>
      </c>
      <c r="G113" s="22" t="s">
        <v>14</v>
      </c>
      <c r="H113" s="22" t="s">
        <v>15</v>
      </c>
      <c r="I113" s="22" t="s">
        <v>16</v>
      </c>
      <c r="J113" s="22" t="s">
        <v>17</v>
      </c>
      <c r="K113" s="22"/>
      <c r="L113" s="22"/>
    </row>
    <row r="114" spans="1:12" s="20" customFormat="1" x14ac:dyDescent="0.2">
      <c r="A114" s="23" t="s">
        <v>20</v>
      </c>
      <c r="B114" s="23"/>
      <c r="C114" s="23"/>
      <c r="D114" s="13" t="s">
        <v>107</v>
      </c>
      <c r="E114" s="14" t="s">
        <v>38</v>
      </c>
      <c r="F114" s="14" t="s">
        <v>39</v>
      </c>
      <c r="G114" s="14" t="s">
        <v>23</v>
      </c>
      <c r="H114" s="14"/>
      <c r="I114" s="14" t="s">
        <v>84</v>
      </c>
      <c r="J114" s="14" t="s">
        <v>245</v>
      </c>
      <c r="K114" s="23" t="s">
        <v>28</v>
      </c>
      <c r="L114" s="23" t="s">
        <v>25</v>
      </c>
    </row>
    <row r="115" spans="1:12" s="20" customFormat="1" x14ac:dyDescent="0.2">
      <c r="A115" s="21" t="s">
        <v>246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s="20" customFormat="1" x14ac:dyDescent="0.2">
      <c r="A116" s="22" t="s">
        <v>244</v>
      </c>
      <c r="B116" s="22" t="s">
        <v>247</v>
      </c>
      <c r="C116" s="22" t="s">
        <v>248</v>
      </c>
      <c r="D116" s="22" t="s">
        <v>11</v>
      </c>
      <c r="E116" s="22" t="s">
        <v>12</v>
      </c>
      <c r="F116" s="22" t="s">
        <v>13</v>
      </c>
      <c r="G116" s="22" t="s">
        <v>14</v>
      </c>
      <c r="H116" s="22" t="s">
        <v>15</v>
      </c>
      <c r="I116" s="22" t="s">
        <v>16</v>
      </c>
      <c r="J116" s="22" t="s">
        <v>17</v>
      </c>
      <c r="K116" s="22"/>
      <c r="L116" s="22"/>
    </row>
    <row r="117" spans="1:12" s="20" customFormat="1" x14ac:dyDescent="0.2">
      <c r="A117" s="23" t="s">
        <v>20</v>
      </c>
      <c r="B117" s="23"/>
      <c r="C117" s="23" t="s">
        <v>20</v>
      </c>
      <c r="D117" s="13" t="s">
        <v>136</v>
      </c>
      <c r="E117" s="14" t="s">
        <v>80</v>
      </c>
      <c r="F117" s="14" t="s">
        <v>44</v>
      </c>
      <c r="G117" s="14" t="s">
        <v>82</v>
      </c>
      <c r="H117" s="14" t="s">
        <v>24</v>
      </c>
      <c r="I117" s="14" t="s">
        <v>84</v>
      </c>
      <c r="J117" s="14" t="s">
        <v>249</v>
      </c>
      <c r="K117" s="23" t="s">
        <v>90</v>
      </c>
      <c r="L117" s="23" t="s">
        <v>44</v>
      </c>
    </row>
    <row r="118" spans="1:12" s="20" customFormat="1" x14ac:dyDescent="0.2">
      <c r="A118" s="23" t="s">
        <v>23</v>
      </c>
      <c r="B118" s="23"/>
      <c r="C118" s="23" t="s">
        <v>23</v>
      </c>
      <c r="D118" s="13" t="s">
        <v>118</v>
      </c>
      <c r="E118" s="14" t="s">
        <v>80</v>
      </c>
      <c r="F118" s="14" t="s">
        <v>20</v>
      </c>
      <c r="G118" s="14" t="s">
        <v>82</v>
      </c>
      <c r="H118" s="14" t="s">
        <v>24</v>
      </c>
      <c r="I118" s="14" t="s">
        <v>119</v>
      </c>
      <c r="J118" s="14" t="s">
        <v>250</v>
      </c>
      <c r="K118" s="23" t="s">
        <v>94</v>
      </c>
      <c r="L118" s="23" t="s">
        <v>23</v>
      </c>
    </row>
    <row r="119" spans="1:12" s="20" customFormat="1" x14ac:dyDescent="0.2">
      <c r="A119" s="23" t="s">
        <v>25</v>
      </c>
      <c r="B119" s="23" t="s">
        <v>20</v>
      </c>
      <c r="C119" s="23"/>
      <c r="D119" s="13" t="s">
        <v>21</v>
      </c>
      <c r="E119" s="14" t="s">
        <v>22</v>
      </c>
      <c r="F119" s="14" t="s">
        <v>23</v>
      </c>
      <c r="G119" s="14" t="s">
        <v>24</v>
      </c>
      <c r="H119" s="14" t="s">
        <v>25</v>
      </c>
      <c r="I119" s="14" t="s">
        <v>26</v>
      </c>
      <c r="J119" s="14" t="s">
        <v>251</v>
      </c>
      <c r="K119" s="23" t="s">
        <v>35</v>
      </c>
      <c r="L119" s="23" t="s">
        <v>23</v>
      </c>
    </row>
    <row r="120" spans="1:12" s="20" customFormat="1" x14ac:dyDescent="0.2">
      <c r="A120" s="23" t="s">
        <v>24</v>
      </c>
      <c r="B120" s="23"/>
      <c r="C120" s="23" t="s">
        <v>25</v>
      </c>
      <c r="D120" s="13" t="s">
        <v>121</v>
      </c>
      <c r="E120" s="14" t="s">
        <v>80</v>
      </c>
      <c r="F120" s="14" t="s">
        <v>20</v>
      </c>
      <c r="G120" s="14" t="s">
        <v>82</v>
      </c>
      <c r="H120" s="14" t="s">
        <v>24</v>
      </c>
      <c r="I120" s="14" t="s">
        <v>53</v>
      </c>
      <c r="J120" s="14" t="s">
        <v>252</v>
      </c>
      <c r="K120" s="23" t="s">
        <v>71</v>
      </c>
      <c r="L120" s="23" t="s">
        <v>56</v>
      </c>
    </row>
    <row r="121" spans="1:12" s="20" customFormat="1" x14ac:dyDescent="0.2">
      <c r="A121" s="23" t="s">
        <v>82</v>
      </c>
      <c r="B121" s="23" t="s">
        <v>23</v>
      </c>
      <c r="C121" s="23"/>
      <c r="D121" s="13" t="s">
        <v>111</v>
      </c>
      <c r="E121" s="14" t="s">
        <v>49</v>
      </c>
      <c r="F121" s="14" t="s">
        <v>23</v>
      </c>
      <c r="G121" s="14" t="s">
        <v>24</v>
      </c>
      <c r="H121" s="14" t="s">
        <v>24</v>
      </c>
      <c r="I121" s="14" t="s">
        <v>112</v>
      </c>
      <c r="J121" s="14" t="s">
        <v>253</v>
      </c>
      <c r="K121" s="23" t="s">
        <v>103</v>
      </c>
      <c r="L121" s="23" t="s">
        <v>56</v>
      </c>
    </row>
    <row r="122" spans="1:12" s="20" customFormat="1" x14ac:dyDescent="0.2">
      <c r="A122" s="23" t="s">
        <v>150</v>
      </c>
      <c r="B122" s="23" t="s">
        <v>25</v>
      </c>
      <c r="C122" s="23"/>
      <c r="D122" s="13" t="s">
        <v>115</v>
      </c>
      <c r="E122" s="14" t="s">
        <v>49</v>
      </c>
      <c r="F122" s="14" t="s">
        <v>23</v>
      </c>
      <c r="G122" s="14" t="s">
        <v>24</v>
      </c>
      <c r="H122" s="14" t="s">
        <v>25</v>
      </c>
      <c r="I122" s="14" t="s">
        <v>84</v>
      </c>
      <c r="J122" s="14" t="s">
        <v>254</v>
      </c>
      <c r="K122" s="23" t="s">
        <v>86</v>
      </c>
      <c r="L122" s="23"/>
    </row>
    <row r="123" spans="1:12" s="20" customFormat="1" x14ac:dyDescent="0.2">
      <c r="A123" s="23" t="s">
        <v>145</v>
      </c>
      <c r="B123" s="23"/>
      <c r="C123" s="23" t="s">
        <v>24</v>
      </c>
      <c r="D123" s="13" t="s">
        <v>123</v>
      </c>
      <c r="E123" s="14" t="s">
        <v>38</v>
      </c>
      <c r="F123" s="14" t="s">
        <v>25</v>
      </c>
      <c r="G123" s="14" t="s">
        <v>82</v>
      </c>
      <c r="H123" s="14" t="s">
        <v>24</v>
      </c>
      <c r="I123" s="14" t="s">
        <v>96</v>
      </c>
      <c r="J123" s="14" t="s">
        <v>255</v>
      </c>
      <c r="K123" s="23" t="s">
        <v>164</v>
      </c>
      <c r="L123" s="23"/>
    </row>
    <row r="124" spans="1:12" s="20" customFormat="1" x14ac:dyDescent="0.2">
      <c r="A124" s="23" t="s">
        <v>62</v>
      </c>
      <c r="B124" s="23"/>
      <c r="C124" s="23" t="s">
        <v>82</v>
      </c>
      <c r="D124" s="13" t="s">
        <v>168</v>
      </c>
      <c r="E124" s="14" t="s">
        <v>22</v>
      </c>
      <c r="F124" s="14" t="s">
        <v>56</v>
      </c>
      <c r="G124" s="14" t="s">
        <v>82</v>
      </c>
      <c r="H124" s="14" t="s">
        <v>82</v>
      </c>
      <c r="I124" s="14" t="s">
        <v>169</v>
      </c>
      <c r="J124" s="14" t="s">
        <v>256</v>
      </c>
      <c r="K124" s="23" t="s">
        <v>167</v>
      </c>
      <c r="L124" s="23"/>
    </row>
    <row r="125" spans="1:12" s="20" customFormat="1" x14ac:dyDescent="0.2">
      <c r="A125" s="23"/>
      <c r="B125" s="23"/>
      <c r="C125" s="23"/>
      <c r="D125" s="13" t="s">
        <v>125</v>
      </c>
      <c r="E125" s="14" t="s">
        <v>22</v>
      </c>
      <c r="F125" s="14" t="s">
        <v>23</v>
      </c>
      <c r="G125" s="14" t="s">
        <v>82</v>
      </c>
      <c r="H125" s="14" t="s">
        <v>24</v>
      </c>
      <c r="I125" s="14" t="s">
        <v>126</v>
      </c>
      <c r="J125" s="14" t="s">
        <v>127</v>
      </c>
      <c r="K125" s="23"/>
      <c r="L125" s="23"/>
    </row>
    <row r="126" spans="1:12" s="20" customFormat="1" x14ac:dyDescent="0.2">
      <c r="A126" s="21" t="s">
        <v>257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s="20" customFormat="1" x14ac:dyDescent="0.2">
      <c r="A127" s="23" t="s">
        <v>20</v>
      </c>
      <c r="B127" s="23"/>
      <c r="C127" s="23"/>
      <c r="D127" s="13" t="s">
        <v>258</v>
      </c>
      <c r="E127" s="14" t="s">
        <v>38</v>
      </c>
      <c r="F127" s="14" t="s">
        <v>39</v>
      </c>
      <c r="G127" s="14" t="s">
        <v>20</v>
      </c>
      <c r="H127" s="14" t="s">
        <v>20</v>
      </c>
      <c r="I127" s="14" t="s">
        <v>177</v>
      </c>
      <c r="J127" s="14" t="s">
        <v>259</v>
      </c>
      <c r="K127" s="23" t="s">
        <v>28</v>
      </c>
      <c r="L127" s="23" t="s">
        <v>56</v>
      </c>
    </row>
    <row r="128" spans="1:12" s="20" customFormat="1" x14ac:dyDescent="0.2">
      <c r="A128" s="21" t="s">
        <v>260</v>
      </c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s="20" customFormat="1" x14ac:dyDescent="0.2">
      <c r="A129" s="23" t="s">
        <v>20</v>
      </c>
      <c r="B129" s="23"/>
      <c r="C129" s="23"/>
      <c r="D129" s="13" t="s">
        <v>207</v>
      </c>
      <c r="E129" s="14" t="s">
        <v>38</v>
      </c>
      <c r="F129" s="14" t="s">
        <v>39</v>
      </c>
      <c r="G129" s="14" t="s">
        <v>82</v>
      </c>
      <c r="H129" s="14" t="s">
        <v>82</v>
      </c>
      <c r="I129" s="14" t="s">
        <v>119</v>
      </c>
      <c r="J129" s="14" t="s">
        <v>261</v>
      </c>
      <c r="K129" s="23" t="s">
        <v>28</v>
      </c>
      <c r="L129" s="23" t="s">
        <v>44</v>
      </c>
    </row>
    <row r="130" spans="1:12" s="20" customFormat="1" x14ac:dyDescent="0.2">
      <c r="A130" s="23" t="s">
        <v>23</v>
      </c>
      <c r="B130" s="23"/>
      <c r="C130" s="23"/>
      <c r="D130" s="13" t="s">
        <v>129</v>
      </c>
      <c r="E130" s="14" t="s">
        <v>22</v>
      </c>
      <c r="F130" s="14" t="s">
        <v>20</v>
      </c>
      <c r="G130" s="14" t="s">
        <v>24</v>
      </c>
      <c r="H130" s="14" t="s">
        <v>25</v>
      </c>
      <c r="I130" s="14" t="s">
        <v>42</v>
      </c>
      <c r="J130" s="14" t="s">
        <v>262</v>
      </c>
      <c r="K130" s="23" t="s">
        <v>31</v>
      </c>
      <c r="L130" s="23" t="s">
        <v>20</v>
      </c>
    </row>
    <row r="131" spans="1:12" s="20" customFormat="1" x14ac:dyDescent="0.2">
      <c r="A131" s="23" t="s">
        <v>25</v>
      </c>
      <c r="B131" s="23"/>
      <c r="C131" s="23"/>
      <c r="D131" s="13" t="s">
        <v>131</v>
      </c>
      <c r="E131" s="14" t="s">
        <v>38</v>
      </c>
      <c r="F131" s="14" t="s">
        <v>25</v>
      </c>
      <c r="G131" s="14" t="s">
        <v>82</v>
      </c>
      <c r="H131" s="14"/>
      <c r="I131" s="14" t="s">
        <v>33</v>
      </c>
      <c r="J131" s="14" t="s">
        <v>263</v>
      </c>
      <c r="K131" s="23" t="s">
        <v>35</v>
      </c>
      <c r="L131" s="23" t="s">
        <v>56</v>
      </c>
    </row>
    <row r="132" spans="1:12" s="20" customFormat="1" x14ac:dyDescent="0.2">
      <c r="A132" s="23" t="s">
        <v>24</v>
      </c>
      <c r="B132" s="23"/>
      <c r="C132" s="23"/>
      <c r="D132" s="13" t="s">
        <v>133</v>
      </c>
      <c r="E132" s="14" t="s">
        <v>22</v>
      </c>
      <c r="F132" s="14" t="s">
        <v>25</v>
      </c>
      <c r="G132" s="14" t="s">
        <v>82</v>
      </c>
      <c r="H132" s="14" t="s">
        <v>24</v>
      </c>
      <c r="I132" s="14" t="s">
        <v>112</v>
      </c>
      <c r="J132" s="14" t="s">
        <v>264</v>
      </c>
      <c r="K132" s="23" t="s">
        <v>55</v>
      </c>
      <c r="L132" s="23"/>
    </row>
    <row r="133" spans="1:12" s="20" customFormat="1" x14ac:dyDescent="0.2">
      <c r="A133" s="21" t="s">
        <v>265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s="20" customFormat="1" x14ac:dyDescent="0.2">
      <c r="A134" s="23" t="s">
        <v>20</v>
      </c>
      <c r="B134" s="23"/>
      <c r="C134" s="23"/>
      <c r="D134" s="13" t="s">
        <v>266</v>
      </c>
      <c r="E134" s="14" t="s">
        <v>38</v>
      </c>
      <c r="F134" s="14" t="s">
        <v>20</v>
      </c>
      <c r="G134" s="14" t="s">
        <v>150</v>
      </c>
      <c r="H134" s="14" t="s">
        <v>82</v>
      </c>
      <c r="I134" s="14" t="s">
        <v>267</v>
      </c>
      <c r="J134" s="14" t="s">
        <v>268</v>
      </c>
      <c r="K134" s="23" t="s">
        <v>28</v>
      </c>
      <c r="L134" s="23" t="s">
        <v>20</v>
      </c>
    </row>
    <row r="135" spans="1:12" s="20" customFormat="1" x14ac:dyDescent="0.2">
      <c r="A135" s="23" t="s">
        <v>23</v>
      </c>
      <c r="B135" s="23"/>
      <c r="C135" s="23"/>
      <c r="D135" s="13" t="s">
        <v>157</v>
      </c>
      <c r="E135" s="14" t="s">
        <v>80</v>
      </c>
      <c r="F135" s="14" t="s">
        <v>56</v>
      </c>
      <c r="G135" s="14" t="s">
        <v>150</v>
      </c>
      <c r="H135" s="14" t="s">
        <v>150</v>
      </c>
      <c r="I135" s="14" t="s">
        <v>158</v>
      </c>
      <c r="J135" s="14" t="s">
        <v>269</v>
      </c>
      <c r="K135" s="23" t="s">
        <v>94</v>
      </c>
      <c r="L135" s="23" t="s">
        <v>56</v>
      </c>
    </row>
    <row r="136" spans="1:12" s="20" customFormat="1" x14ac:dyDescent="0.2">
      <c r="A136" s="23" t="s">
        <v>25</v>
      </c>
      <c r="B136" s="23"/>
      <c r="C136" s="23"/>
      <c r="D136" s="13" t="s">
        <v>161</v>
      </c>
      <c r="E136" s="14" t="s">
        <v>38</v>
      </c>
      <c r="F136" s="14" t="s">
        <v>162</v>
      </c>
      <c r="G136" s="14" t="s">
        <v>150</v>
      </c>
      <c r="H136" s="14" t="s">
        <v>150</v>
      </c>
      <c r="I136" s="14" t="s">
        <v>46</v>
      </c>
      <c r="J136" s="14" t="s">
        <v>270</v>
      </c>
      <c r="K136" s="23" t="s">
        <v>35</v>
      </c>
      <c r="L136" s="23"/>
    </row>
    <row r="137" spans="1:12" s="20" customFormat="1" x14ac:dyDescent="0.2">
      <c r="A137" s="21" t="s">
        <v>271</v>
      </c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s="20" customFormat="1" x14ac:dyDescent="0.2">
      <c r="A138" s="23" t="s">
        <v>20</v>
      </c>
      <c r="B138" s="23"/>
      <c r="C138" s="23"/>
      <c r="D138" s="13" t="s">
        <v>211</v>
      </c>
      <c r="E138" s="14" t="s">
        <v>80</v>
      </c>
      <c r="F138" s="14" t="s">
        <v>20</v>
      </c>
      <c r="G138" s="14" t="s">
        <v>150</v>
      </c>
      <c r="H138" s="14" t="s">
        <v>150</v>
      </c>
      <c r="I138" s="14" t="s">
        <v>84</v>
      </c>
      <c r="J138" s="14" t="s">
        <v>272</v>
      </c>
      <c r="K138" s="23" t="s">
        <v>90</v>
      </c>
      <c r="L138" s="23" t="s">
        <v>20</v>
      </c>
    </row>
    <row r="139" spans="1:12" s="20" customFormat="1" x14ac:dyDescent="0.2">
      <c r="A139" s="23" t="s">
        <v>23</v>
      </c>
      <c r="B139" s="23"/>
      <c r="C139" s="23"/>
      <c r="D139" s="13" t="s">
        <v>215</v>
      </c>
      <c r="E139" s="14" t="s">
        <v>49</v>
      </c>
      <c r="F139" s="14" t="s">
        <v>39</v>
      </c>
      <c r="G139" s="14" t="s">
        <v>150</v>
      </c>
      <c r="H139" s="14" t="s">
        <v>82</v>
      </c>
      <c r="I139" s="14" t="s">
        <v>53</v>
      </c>
      <c r="J139" s="14" t="s">
        <v>273</v>
      </c>
      <c r="K139" s="23" t="s">
        <v>31</v>
      </c>
      <c r="L139" s="23" t="s">
        <v>20</v>
      </c>
    </row>
    <row r="140" spans="1:12" s="20" customFormat="1" x14ac:dyDescent="0.2">
      <c r="A140" s="23" t="s">
        <v>25</v>
      </c>
      <c r="B140" s="23"/>
      <c r="C140" s="23"/>
      <c r="D140" s="13" t="s">
        <v>274</v>
      </c>
      <c r="E140" s="14" t="s">
        <v>49</v>
      </c>
      <c r="F140" s="14" t="s">
        <v>23</v>
      </c>
      <c r="G140" s="14" t="s">
        <v>150</v>
      </c>
      <c r="H140" s="14"/>
      <c r="I140" s="14" t="s">
        <v>126</v>
      </c>
      <c r="J140" s="14" t="s">
        <v>275</v>
      </c>
      <c r="K140" s="23" t="s">
        <v>35</v>
      </c>
      <c r="L140" s="23" t="s">
        <v>23</v>
      </c>
    </row>
    <row r="141" spans="1:12" s="20" customFormat="1" x14ac:dyDescent="0.2">
      <c r="A141" s="23" t="s">
        <v>24</v>
      </c>
      <c r="B141" s="23"/>
      <c r="C141" s="23"/>
      <c r="D141" s="13" t="s">
        <v>276</v>
      </c>
      <c r="E141" s="14" t="s">
        <v>68</v>
      </c>
      <c r="F141" s="14" t="s">
        <v>23</v>
      </c>
      <c r="G141" s="14" t="s">
        <v>150</v>
      </c>
      <c r="H141" s="14"/>
      <c r="I141" s="14" t="s">
        <v>126</v>
      </c>
      <c r="J141" s="14" t="s">
        <v>277</v>
      </c>
      <c r="K141" s="23" t="s">
        <v>71</v>
      </c>
      <c r="L141" s="23" t="s">
        <v>23</v>
      </c>
    </row>
    <row r="142" spans="1:12" s="20" customFormat="1" x14ac:dyDescent="0.2">
      <c r="A142" s="23" t="s">
        <v>82</v>
      </c>
      <c r="B142" s="23"/>
      <c r="C142" s="23"/>
      <c r="D142" s="13" t="s">
        <v>278</v>
      </c>
      <c r="E142" s="14" t="s">
        <v>49</v>
      </c>
      <c r="F142" s="14" t="s">
        <v>56</v>
      </c>
      <c r="G142" s="14" t="s">
        <v>150</v>
      </c>
      <c r="H142" s="14"/>
      <c r="I142" s="14" t="s">
        <v>201</v>
      </c>
      <c r="J142" s="14" t="s">
        <v>279</v>
      </c>
      <c r="K142" s="23" t="s">
        <v>103</v>
      </c>
      <c r="L142" s="23"/>
    </row>
    <row r="143" spans="1:12" s="20" customFormat="1" x14ac:dyDescent="0.2">
      <c r="A143" s="21" t="s">
        <v>280</v>
      </c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s="20" customFormat="1" x14ac:dyDescent="0.2">
      <c r="A144" s="23" t="s">
        <v>20</v>
      </c>
      <c r="B144" s="23"/>
      <c r="C144" s="23"/>
      <c r="D144" s="13" t="s">
        <v>281</v>
      </c>
      <c r="E144" s="14" t="s">
        <v>68</v>
      </c>
      <c r="F144" s="14" t="s">
        <v>39</v>
      </c>
      <c r="G144" s="14" t="s">
        <v>145</v>
      </c>
      <c r="H144" s="14" t="s">
        <v>145</v>
      </c>
      <c r="I144" s="14" t="s">
        <v>42</v>
      </c>
      <c r="J144" s="14" t="s">
        <v>282</v>
      </c>
      <c r="K144" s="23" t="s">
        <v>90</v>
      </c>
      <c r="L144" s="23" t="s">
        <v>39</v>
      </c>
    </row>
    <row r="145" spans="1:12" s="20" customFormat="1" x14ac:dyDescent="0.2">
      <c r="A145" s="23" t="s">
        <v>23</v>
      </c>
      <c r="B145" s="23"/>
      <c r="C145" s="23"/>
      <c r="D145" s="13" t="s">
        <v>144</v>
      </c>
      <c r="E145" s="14" t="s">
        <v>22</v>
      </c>
      <c r="F145" s="14" t="s">
        <v>39</v>
      </c>
      <c r="G145" s="14" t="s">
        <v>145</v>
      </c>
      <c r="H145" s="14" t="s">
        <v>145</v>
      </c>
      <c r="I145" s="14" t="s">
        <v>96</v>
      </c>
      <c r="J145" s="14" t="s">
        <v>283</v>
      </c>
      <c r="K145" s="23" t="s">
        <v>31</v>
      </c>
      <c r="L145" s="23" t="s">
        <v>39</v>
      </c>
    </row>
    <row r="146" spans="1:12" s="20" customFormat="1" x14ac:dyDescent="0.2">
      <c r="A146" s="23" t="s">
        <v>25</v>
      </c>
      <c r="B146" s="23"/>
      <c r="C146" s="23"/>
      <c r="D146" s="13" t="s">
        <v>284</v>
      </c>
      <c r="E146" s="14" t="s">
        <v>80</v>
      </c>
      <c r="F146" s="14" t="s">
        <v>39</v>
      </c>
      <c r="G146" s="14" t="s">
        <v>145</v>
      </c>
      <c r="H146" s="14" t="s">
        <v>150</v>
      </c>
      <c r="I146" s="14" t="s">
        <v>119</v>
      </c>
      <c r="J146" s="14" t="s">
        <v>285</v>
      </c>
      <c r="K146" s="23" t="s">
        <v>140</v>
      </c>
      <c r="L146" s="23" t="s">
        <v>20</v>
      </c>
    </row>
    <row r="147" spans="1:12" s="20" customFormat="1" x14ac:dyDescent="0.2">
      <c r="A147" s="23" t="s">
        <v>24</v>
      </c>
      <c r="B147" s="23"/>
      <c r="C147" s="23"/>
      <c r="D147" s="13" t="s">
        <v>286</v>
      </c>
      <c r="E147" s="14" t="s">
        <v>22</v>
      </c>
      <c r="F147" s="14" t="s">
        <v>23</v>
      </c>
      <c r="G147" s="14" t="s">
        <v>145</v>
      </c>
      <c r="H147" s="14" t="s">
        <v>145</v>
      </c>
      <c r="I147" s="14" t="s">
        <v>119</v>
      </c>
      <c r="J147" s="14" t="s">
        <v>287</v>
      </c>
      <c r="K147" s="23" t="s">
        <v>55</v>
      </c>
      <c r="L147" s="23" t="s">
        <v>23</v>
      </c>
    </row>
    <row r="148" spans="1:12" s="20" customFormat="1" x14ac:dyDescent="0.2">
      <c r="A148" s="23" t="s">
        <v>82</v>
      </c>
      <c r="B148" s="23"/>
      <c r="C148" s="23"/>
      <c r="D148" s="13" t="s">
        <v>155</v>
      </c>
      <c r="E148" s="14" t="s">
        <v>22</v>
      </c>
      <c r="F148" s="14" t="s">
        <v>23</v>
      </c>
      <c r="G148" s="14" t="s">
        <v>145</v>
      </c>
      <c r="H148" s="14" t="s">
        <v>145</v>
      </c>
      <c r="I148" s="14" t="s">
        <v>33</v>
      </c>
      <c r="J148" s="14" t="s">
        <v>288</v>
      </c>
      <c r="K148" s="23" t="s">
        <v>103</v>
      </c>
      <c r="L148" s="23" t="s">
        <v>23</v>
      </c>
    </row>
    <row r="149" spans="1:12" s="20" customFormat="1" x14ac:dyDescent="0.2">
      <c r="A149" s="23" t="s">
        <v>150</v>
      </c>
      <c r="B149" s="23"/>
      <c r="C149" s="23"/>
      <c r="D149" s="13" t="s">
        <v>289</v>
      </c>
      <c r="E149" s="14" t="s">
        <v>22</v>
      </c>
      <c r="F149" s="14" t="s">
        <v>25</v>
      </c>
      <c r="G149" s="14" t="s">
        <v>145</v>
      </c>
      <c r="H149" s="14" t="s">
        <v>145</v>
      </c>
      <c r="I149" s="14" t="s">
        <v>126</v>
      </c>
      <c r="J149" s="14" t="s">
        <v>290</v>
      </c>
      <c r="K149" s="23" t="s">
        <v>86</v>
      </c>
      <c r="L149" s="23" t="s">
        <v>25</v>
      </c>
    </row>
    <row r="150" spans="1:12" s="20" customFormat="1" x14ac:dyDescent="0.2">
      <c r="A150" s="23" t="s">
        <v>145</v>
      </c>
      <c r="B150" s="23"/>
      <c r="C150" s="23"/>
      <c r="D150" s="13" t="s">
        <v>153</v>
      </c>
      <c r="E150" s="14" t="s">
        <v>49</v>
      </c>
      <c r="F150" s="14" t="s">
        <v>25</v>
      </c>
      <c r="G150" s="14" t="s">
        <v>145</v>
      </c>
      <c r="H150" s="14" t="s">
        <v>145</v>
      </c>
      <c r="I150" s="14" t="s">
        <v>112</v>
      </c>
      <c r="J150" s="14" t="s">
        <v>291</v>
      </c>
      <c r="K150" s="23" t="s">
        <v>164</v>
      </c>
      <c r="L150" s="23" t="s">
        <v>25</v>
      </c>
    </row>
    <row r="151" spans="1:12" s="20" customFormat="1" x14ac:dyDescent="0.2">
      <c r="A151" s="23"/>
      <c r="B151" s="23"/>
      <c r="C151" s="23"/>
      <c r="D151" s="13" t="s">
        <v>165</v>
      </c>
      <c r="E151" s="14" t="s">
        <v>38</v>
      </c>
      <c r="F151" s="14" t="s">
        <v>56</v>
      </c>
      <c r="G151" s="14" t="s">
        <v>145</v>
      </c>
      <c r="H151" s="14" t="s">
        <v>145</v>
      </c>
      <c r="I151" s="14" t="s">
        <v>99</v>
      </c>
      <c r="J151" s="14" t="s">
        <v>127</v>
      </c>
      <c r="K151" s="23"/>
      <c r="L151" s="23"/>
    </row>
    <row r="152" spans="1:12" s="20" customFormat="1" x14ac:dyDescent="0.2">
      <c r="A152" s="21" t="s">
        <v>292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s="20" customFormat="1" x14ac:dyDescent="0.2">
      <c r="A153" s="23" t="s">
        <v>20</v>
      </c>
      <c r="B153" s="23"/>
      <c r="C153" s="23"/>
      <c r="D153" s="13" t="s">
        <v>293</v>
      </c>
      <c r="E153" s="14" t="s">
        <v>49</v>
      </c>
      <c r="F153" s="14" t="s">
        <v>39</v>
      </c>
      <c r="G153" s="14" t="s">
        <v>145</v>
      </c>
      <c r="H153" s="14" t="s">
        <v>150</v>
      </c>
      <c r="I153" s="14" t="s">
        <v>53</v>
      </c>
      <c r="J153" s="14" t="s">
        <v>294</v>
      </c>
      <c r="K153" s="23" t="s">
        <v>28</v>
      </c>
      <c r="L153" s="23" t="s">
        <v>20</v>
      </c>
    </row>
    <row r="154" spans="1:12" s="20" customFormat="1" x14ac:dyDescent="0.2">
      <c r="A154" s="23" t="s">
        <v>23</v>
      </c>
      <c r="B154" s="23"/>
      <c r="C154" s="23"/>
      <c r="D154" s="13" t="s">
        <v>295</v>
      </c>
      <c r="E154" s="14" t="s">
        <v>38</v>
      </c>
      <c r="F154" s="14" t="s">
        <v>56</v>
      </c>
      <c r="G154" s="14" t="s">
        <v>145</v>
      </c>
      <c r="H154" s="14" t="s">
        <v>145</v>
      </c>
      <c r="I154" s="14" t="s">
        <v>59</v>
      </c>
      <c r="J154" s="14" t="s">
        <v>296</v>
      </c>
      <c r="K154" s="23" t="s">
        <v>31</v>
      </c>
      <c r="L154" s="23" t="s">
        <v>56</v>
      </c>
    </row>
    <row r="155" spans="1:12" s="20" customFormat="1" x14ac:dyDescent="0.2">
      <c r="A155" s="23" t="s">
        <v>25</v>
      </c>
      <c r="B155" s="23"/>
      <c r="C155" s="23"/>
      <c r="D155" s="13" t="s">
        <v>297</v>
      </c>
      <c r="E155" s="14" t="s">
        <v>38</v>
      </c>
      <c r="F155" s="14" t="s">
        <v>23</v>
      </c>
      <c r="G155" s="14" t="s">
        <v>145</v>
      </c>
      <c r="H155" s="14" t="s">
        <v>145</v>
      </c>
      <c r="I155" s="14" t="s">
        <v>119</v>
      </c>
      <c r="J155" s="14" t="s">
        <v>298</v>
      </c>
      <c r="K155" s="23" t="s">
        <v>35</v>
      </c>
      <c r="L155" s="23"/>
    </row>
    <row r="156" spans="1:12" s="20" customFormat="1" x14ac:dyDescent="0.2">
      <c r="A156" s="23" t="s">
        <v>24</v>
      </c>
      <c r="B156" s="23"/>
      <c r="C156" s="23"/>
      <c r="D156" s="13" t="s">
        <v>299</v>
      </c>
      <c r="E156" s="14" t="s">
        <v>22</v>
      </c>
      <c r="F156" s="14" t="s">
        <v>56</v>
      </c>
      <c r="G156" s="14" t="s">
        <v>145</v>
      </c>
      <c r="H156" s="14" t="s">
        <v>145</v>
      </c>
      <c r="I156" s="14" t="s">
        <v>238</v>
      </c>
      <c r="J156" s="14" t="s">
        <v>300</v>
      </c>
      <c r="K156" s="23" t="s">
        <v>55</v>
      </c>
      <c r="L156" s="23"/>
    </row>
    <row r="157" spans="1:12" s="20" customFormat="1" x14ac:dyDescent="0.2">
      <c r="A157" s="21" t="s">
        <v>301</v>
      </c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s="20" customFormat="1" x14ac:dyDescent="0.2">
      <c r="A158" s="23" t="s">
        <v>20</v>
      </c>
      <c r="B158" s="23"/>
      <c r="C158" s="23"/>
      <c r="D158" s="13" t="s">
        <v>176</v>
      </c>
      <c r="E158" s="14" t="s">
        <v>68</v>
      </c>
      <c r="F158" s="14" t="s">
        <v>39</v>
      </c>
      <c r="G158" s="14" t="s">
        <v>62</v>
      </c>
      <c r="H158" s="14" t="s">
        <v>62</v>
      </c>
      <c r="I158" s="14" t="s">
        <v>177</v>
      </c>
      <c r="J158" s="14" t="s">
        <v>302</v>
      </c>
      <c r="K158" s="23" t="s">
        <v>90</v>
      </c>
      <c r="L158" s="23" t="s">
        <v>25</v>
      </c>
    </row>
    <row r="159" spans="1:12" s="20" customFormat="1" x14ac:dyDescent="0.2">
      <c r="A159" s="23" t="s">
        <v>23</v>
      </c>
      <c r="B159" s="23"/>
      <c r="C159" s="23"/>
      <c r="D159" s="13" t="s">
        <v>147</v>
      </c>
      <c r="E159" s="14" t="s">
        <v>80</v>
      </c>
      <c r="F159" s="14" t="s">
        <v>20</v>
      </c>
      <c r="G159" s="14" t="s">
        <v>62</v>
      </c>
      <c r="H159" s="14" t="s">
        <v>145</v>
      </c>
      <c r="I159" s="14" t="s">
        <v>42</v>
      </c>
      <c r="J159" s="14" t="s">
        <v>303</v>
      </c>
      <c r="K159" s="23" t="s">
        <v>94</v>
      </c>
      <c r="L159" s="23" t="s">
        <v>25</v>
      </c>
    </row>
    <row r="160" spans="1:12" s="20" customFormat="1" x14ac:dyDescent="0.2">
      <c r="A160" s="23" t="s">
        <v>25</v>
      </c>
      <c r="B160" s="23"/>
      <c r="C160" s="23"/>
      <c r="D160" s="13" t="s">
        <v>304</v>
      </c>
      <c r="E160" s="14" t="s">
        <v>68</v>
      </c>
      <c r="F160" s="14" t="s">
        <v>23</v>
      </c>
      <c r="G160" s="14" t="s">
        <v>62</v>
      </c>
      <c r="H160" s="14" t="s">
        <v>145</v>
      </c>
      <c r="I160" s="14" t="s">
        <v>69</v>
      </c>
      <c r="J160" s="14" t="s">
        <v>305</v>
      </c>
      <c r="K160" s="23" t="s">
        <v>140</v>
      </c>
      <c r="L160" s="23" t="s">
        <v>56</v>
      </c>
    </row>
    <row r="161" spans="1:12" s="20" customFormat="1" x14ac:dyDescent="0.2">
      <c r="A161" s="23" t="s">
        <v>24</v>
      </c>
      <c r="B161" s="23"/>
      <c r="C161" s="23"/>
      <c r="D161" s="13" t="s">
        <v>306</v>
      </c>
      <c r="E161" s="14" t="s">
        <v>49</v>
      </c>
      <c r="F161" s="14" t="s">
        <v>20</v>
      </c>
      <c r="G161" s="14" t="s">
        <v>62</v>
      </c>
      <c r="H161" s="14"/>
      <c r="I161" s="14" t="s">
        <v>201</v>
      </c>
      <c r="J161" s="14" t="s">
        <v>307</v>
      </c>
      <c r="K161" s="23" t="s">
        <v>55</v>
      </c>
      <c r="L161" s="23" t="s">
        <v>56</v>
      </c>
    </row>
    <row r="162" spans="1:12" s="20" customFormat="1" x14ac:dyDescent="0.2">
      <c r="A162" s="23" t="s">
        <v>82</v>
      </c>
      <c r="B162" s="23"/>
      <c r="C162" s="23"/>
      <c r="D162" s="13" t="s">
        <v>308</v>
      </c>
      <c r="E162" s="14" t="s">
        <v>68</v>
      </c>
      <c r="F162" s="14" t="s">
        <v>25</v>
      </c>
      <c r="G162" s="14" t="s">
        <v>62</v>
      </c>
      <c r="H162" s="14" t="s">
        <v>145</v>
      </c>
      <c r="I162" s="14" t="s">
        <v>69</v>
      </c>
      <c r="J162" s="14" t="s">
        <v>309</v>
      </c>
      <c r="K162" s="23" t="s">
        <v>86</v>
      </c>
      <c r="L162" s="23"/>
    </row>
    <row r="163" spans="1:12" s="20" customFormat="1" x14ac:dyDescent="0.2">
      <c r="A163" s="23" t="s">
        <v>150</v>
      </c>
      <c r="B163" s="23"/>
      <c r="C163" s="23"/>
      <c r="D163" s="13" t="s">
        <v>310</v>
      </c>
      <c r="E163" s="14" t="s">
        <v>38</v>
      </c>
      <c r="F163" s="14" t="s">
        <v>56</v>
      </c>
      <c r="G163" s="14" t="s">
        <v>62</v>
      </c>
      <c r="H163" s="14" t="s">
        <v>62</v>
      </c>
      <c r="I163" s="14" t="s">
        <v>311</v>
      </c>
      <c r="J163" s="14" t="s">
        <v>312</v>
      </c>
      <c r="K163" s="23" t="s">
        <v>86</v>
      </c>
      <c r="L163" s="23"/>
    </row>
    <row r="164" spans="1:12" s="20" customFormat="1" x14ac:dyDescent="0.2">
      <c r="A164" s="21" t="s">
        <v>313</v>
      </c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s="20" customFormat="1" x14ac:dyDescent="0.2">
      <c r="A165" s="23" t="s">
        <v>20</v>
      </c>
      <c r="B165" s="23"/>
      <c r="C165" s="23"/>
      <c r="D165" s="13" t="s">
        <v>314</v>
      </c>
      <c r="E165" s="14" t="s">
        <v>38</v>
      </c>
      <c r="F165" s="14" t="s">
        <v>20</v>
      </c>
      <c r="G165" s="14" t="s">
        <v>62</v>
      </c>
      <c r="H165" s="14"/>
      <c r="I165" s="14" t="s">
        <v>59</v>
      </c>
      <c r="J165" s="14" t="s">
        <v>315</v>
      </c>
      <c r="K165" s="23" t="s">
        <v>28</v>
      </c>
      <c r="L165" s="23" t="s">
        <v>39</v>
      </c>
    </row>
    <row r="166" spans="1:12" s="20" customFormat="1" x14ac:dyDescent="0.2">
      <c r="A166" s="23" t="s">
        <v>23</v>
      </c>
      <c r="B166" s="23"/>
      <c r="C166" s="23"/>
      <c r="D166" s="13" t="s">
        <v>316</v>
      </c>
      <c r="E166" s="14" t="s">
        <v>80</v>
      </c>
      <c r="F166" s="14" t="s">
        <v>23</v>
      </c>
      <c r="G166" s="14" t="s">
        <v>62</v>
      </c>
      <c r="H166" s="14"/>
      <c r="I166" s="14" t="s">
        <v>317</v>
      </c>
      <c r="J166" s="14" t="s">
        <v>318</v>
      </c>
      <c r="K166" s="23" t="s">
        <v>94</v>
      </c>
      <c r="L166" s="23" t="s">
        <v>25</v>
      </c>
    </row>
    <row r="167" spans="1:12" s="20" customFormat="1" x14ac:dyDescent="0.2">
      <c r="A167" s="21" t="s">
        <v>319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s="20" customFormat="1" x14ac:dyDescent="0.2">
      <c r="A168" s="23" t="s">
        <v>20</v>
      </c>
      <c r="B168" s="23"/>
      <c r="C168" s="23"/>
      <c r="D168" s="13" t="s">
        <v>188</v>
      </c>
      <c r="E168" s="14" t="s">
        <v>22</v>
      </c>
      <c r="F168" s="14" t="s">
        <v>56</v>
      </c>
      <c r="G168" s="14" t="s">
        <v>41</v>
      </c>
      <c r="H168" s="14" t="s">
        <v>41</v>
      </c>
      <c r="I168" s="14" t="s">
        <v>177</v>
      </c>
      <c r="J168" s="14" t="s">
        <v>320</v>
      </c>
      <c r="K168" s="23" t="s">
        <v>28</v>
      </c>
      <c r="L168" s="23" t="s">
        <v>39</v>
      </c>
    </row>
    <row r="169" spans="1:12" s="20" customFormat="1" x14ac:dyDescent="0.2">
      <c r="A169" s="23" t="s">
        <v>23</v>
      </c>
      <c r="B169" s="23"/>
      <c r="C169" s="23"/>
      <c r="D169" s="13" t="s">
        <v>77</v>
      </c>
      <c r="E169" s="14" t="s">
        <v>38</v>
      </c>
      <c r="F169" s="14" t="s">
        <v>39</v>
      </c>
      <c r="G169" s="14" t="s">
        <v>41</v>
      </c>
      <c r="H169" s="14"/>
      <c r="I169" s="14" t="s">
        <v>59</v>
      </c>
      <c r="J169" s="14" t="s">
        <v>321</v>
      </c>
      <c r="K169" s="23" t="s">
        <v>31</v>
      </c>
      <c r="L169" s="23" t="s">
        <v>39</v>
      </c>
    </row>
    <row r="170" spans="1:12" s="20" customFormat="1" x14ac:dyDescent="0.2">
      <c r="A170" s="23" t="s">
        <v>25</v>
      </c>
      <c r="B170" s="23"/>
      <c r="C170" s="23"/>
      <c r="D170" s="13" t="s">
        <v>322</v>
      </c>
      <c r="E170" s="14" t="s">
        <v>68</v>
      </c>
      <c r="F170" s="14" t="s">
        <v>39</v>
      </c>
      <c r="G170" s="14" t="s">
        <v>41</v>
      </c>
      <c r="H170" s="14" t="s">
        <v>62</v>
      </c>
      <c r="I170" s="14" t="s">
        <v>323</v>
      </c>
      <c r="J170" s="14" t="s">
        <v>324</v>
      </c>
      <c r="K170" s="23" t="s">
        <v>140</v>
      </c>
      <c r="L170" s="23" t="s">
        <v>39</v>
      </c>
    </row>
    <row r="171" spans="1:12" s="20" customFormat="1" x14ac:dyDescent="0.2">
      <c r="A171" s="23" t="s">
        <v>24</v>
      </c>
      <c r="B171" s="23"/>
      <c r="C171" s="23"/>
      <c r="D171" s="13" t="s">
        <v>325</v>
      </c>
      <c r="E171" s="14" t="s">
        <v>80</v>
      </c>
      <c r="F171" s="14" t="s">
        <v>39</v>
      </c>
      <c r="G171" s="14" t="s">
        <v>41</v>
      </c>
      <c r="H171" s="14" t="s">
        <v>41</v>
      </c>
      <c r="I171" s="14" t="s">
        <v>42</v>
      </c>
      <c r="J171" s="14" t="s">
        <v>326</v>
      </c>
      <c r="K171" s="23" t="s">
        <v>71</v>
      </c>
      <c r="L171" s="23" t="s">
        <v>39</v>
      </c>
    </row>
    <row r="172" spans="1:12" s="20" customFormat="1" x14ac:dyDescent="0.2">
      <c r="A172" s="23" t="s">
        <v>82</v>
      </c>
      <c r="B172" s="23"/>
      <c r="C172" s="23"/>
      <c r="D172" s="13" t="s">
        <v>75</v>
      </c>
      <c r="E172" s="14" t="s">
        <v>49</v>
      </c>
      <c r="F172" s="14" t="s">
        <v>39</v>
      </c>
      <c r="G172" s="14" t="s">
        <v>41</v>
      </c>
      <c r="H172" s="14"/>
      <c r="I172" s="14" t="s">
        <v>53</v>
      </c>
      <c r="J172" s="14" t="s">
        <v>327</v>
      </c>
      <c r="K172" s="23" t="s">
        <v>103</v>
      </c>
      <c r="L172" s="23" t="s">
        <v>39</v>
      </c>
    </row>
    <row r="173" spans="1:12" s="20" customFormat="1" x14ac:dyDescent="0.2">
      <c r="A173" s="23" t="s">
        <v>150</v>
      </c>
      <c r="B173" s="23"/>
      <c r="C173" s="23"/>
      <c r="D173" s="13" t="s">
        <v>79</v>
      </c>
      <c r="E173" s="14" t="s">
        <v>80</v>
      </c>
      <c r="F173" s="14" t="s">
        <v>20</v>
      </c>
      <c r="G173" s="14" t="s">
        <v>41</v>
      </c>
      <c r="H173" s="14"/>
      <c r="I173" s="14" t="s">
        <v>46</v>
      </c>
      <c r="J173" s="14" t="s">
        <v>328</v>
      </c>
      <c r="K173" s="23" t="s">
        <v>160</v>
      </c>
      <c r="L173" s="23" t="s">
        <v>20</v>
      </c>
    </row>
    <row r="174" spans="1:12" s="20" customFormat="1" x14ac:dyDescent="0.2">
      <c r="A174" s="23" t="s">
        <v>145</v>
      </c>
      <c r="B174" s="23"/>
      <c r="C174" s="23"/>
      <c r="D174" s="13" t="s">
        <v>73</v>
      </c>
      <c r="E174" s="14" t="s">
        <v>38</v>
      </c>
      <c r="F174" s="14" t="s">
        <v>20</v>
      </c>
      <c r="G174" s="14" t="s">
        <v>41</v>
      </c>
      <c r="H174" s="14" t="s">
        <v>41</v>
      </c>
      <c r="I174" s="14" t="s">
        <v>42</v>
      </c>
      <c r="J174" s="14" t="s">
        <v>329</v>
      </c>
      <c r="K174" s="23" t="s">
        <v>164</v>
      </c>
      <c r="L174" s="23" t="s">
        <v>20</v>
      </c>
    </row>
    <row r="175" spans="1:12" s="20" customFormat="1" x14ac:dyDescent="0.2">
      <c r="A175" s="23" t="s">
        <v>62</v>
      </c>
      <c r="B175" s="23"/>
      <c r="C175" s="23"/>
      <c r="D175" s="13" t="s">
        <v>330</v>
      </c>
      <c r="E175" s="14" t="s">
        <v>49</v>
      </c>
      <c r="F175" s="14" t="s">
        <v>20</v>
      </c>
      <c r="G175" s="14" t="s">
        <v>41</v>
      </c>
      <c r="H175" s="14" t="s">
        <v>41</v>
      </c>
      <c r="I175" s="14" t="s">
        <v>323</v>
      </c>
      <c r="J175" s="14" t="s">
        <v>331</v>
      </c>
      <c r="K175" s="23" t="s">
        <v>167</v>
      </c>
      <c r="L175" s="23" t="s">
        <v>20</v>
      </c>
    </row>
    <row r="176" spans="1:12" s="20" customFormat="1" x14ac:dyDescent="0.2">
      <c r="A176" s="23" t="s">
        <v>41</v>
      </c>
      <c r="B176" s="23"/>
      <c r="C176" s="23"/>
      <c r="D176" s="13" t="s">
        <v>186</v>
      </c>
      <c r="E176" s="14" t="s">
        <v>22</v>
      </c>
      <c r="F176" s="14" t="s">
        <v>20</v>
      </c>
      <c r="G176" s="14" t="s">
        <v>41</v>
      </c>
      <c r="H176" s="14" t="s">
        <v>41</v>
      </c>
      <c r="I176" s="14" t="s">
        <v>69</v>
      </c>
      <c r="J176" s="14" t="s">
        <v>332</v>
      </c>
      <c r="K176" s="23" t="s">
        <v>171</v>
      </c>
      <c r="L176" s="23" t="s">
        <v>23</v>
      </c>
    </row>
    <row r="177" spans="1:12" s="20" customFormat="1" x14ac:dyDescent="0.2">
      <c r="A177" s="23" t="s">
        <v>40</v>
      </c>
      <c r="B177" s="23"/>
      <c r="C177" s="23"/>
      <c r="D177" s="13" t="s">
        <v>333</v>
      </c>
      <c r="E177" s="14" t="s">
        <v>38</v>
      </c>
      <c r="F177" s="14" t="s">
        <v>23</v>
      </c>
      <c r="G177" s="14" t="s">
        <v>41</v>
      </c>
      <c r="H177" s="14" t="s">
        <v>41</v>
      </c>
      <c r="I177" s="14" t="s">
        <v>50</v>
      </c>
      <c r="J177" s="14" t="s">
        <v>334</v>
      </c>
      <c r="K177" s="23" t="s">
        <v>335</v>
      </c>
      <c r="L177" s="23" t="s">
        <v>25</v>
      </c>
    </row>
    <row r="178" spans="1:12" s="20" customFormat="1" x14ac:dyDescent="0.2">
      <c r="A178" s="23" t="s">
        <v>336</v>
      </c>
      <c r="B178" s="23"/>
      <c r="C178" s="23"/>
      <c r="D178" s="13" t="s">
        <v>198</v>
      </c>
      <c r="E178" s="14" t="s">
        <v>22</v>
      </c>
      <c r="F178" s="14" t="s">
        <v>56</v>
      </c>
      <c r="G178" s="14" t="s">
        <v>41</v>
      </c>
      <c r="H178" s="14" t="s">
        <v>41</v>
      </c>
      <c r="I178" s="14" t="s">
        <v>69</v>
      </c>
      <c r="J178" s="14" t="s">
        <v>337</v>
      </c>
      <c r="K178" s="23" t="s">
        <v>338</v>
      </c>
      <c r="L178" s="23" t="s">
        <v>25</v>
      </c>
    </row>
    <row r="179" spans="1:12" s="20" customFormat="1" x14ac:dyDescent="0.2">
      <c r="A179" s="23" t="s">
        <v>339</v>
      </c>
      <c r="B179" s="23"/>
      <c r="C179" s="23"/>
      <c r="D179" s="13" t="s">
        <v>340</v>
      </c>
      <c r="E179" s="14" t="s">
        <v>38</v>
      </c>
      <c r="F179" s="14" t="s">
        <v>25</v>
      </c>
      <c r="G179" s="14" t="s">
        <v>41</v>
      </c>
      <c r="H179" s="14" t="s">
        <v>41</v>
      </c>
      <c r="I179" s="14" t="s">
        <v>65</v>
      </c>
      <c r="J179" s="14" t="s">
        <v>341</v>
      </c>
      <c r="K179" s="23" t="s">
        <v>342</v>
      </c>
      <c r="L179" s="23" t="s">
        <v>25</v>
      </c>
    </row>
    <row r="180" spans="1:12" s="20" customFormat="1" x14ac:dyDescent="0.2">
      <c r="A180" s="23" t="s">
        <v>343</v>
      </c>
      <c r="B180" s="23"/>
      <c r="C180" s="23"/>
      <c r="D180" s="13" t="s">
        <v>344</v>
      </c>
      <c r="E180" s="14" t="s">
        <v>38</v>
      </c>
      <c r="F180" s="14" t="s">
        <v>345</v>
      </c>
      <c r="G180" s="14" t="s">
        <v>41</v>
      </c>
      <c r="H180" s="14" t="s">
        <v>41</v>
      </c>
      <c r="I180" s="14" t="s">
        <v>346</v>
      </c>
      <c r="J180" s="14" t="s">
        <v>347</v>
      </c>
      <c r="K180" s="23" t="s">
        <v>348</v>
      </c>
      <c r="L180" s="23"/>
    </row>
    <row r="181" spans="1:12" s="20" customFormat="1" x14ac:dyDescent="0.2">
      <c r="A181" s="21" t="s">
        <v>349</v>
      </c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s="20" customFormat="1" x14ac:dyDescent="0.2">
      <c r="A182" s="23" t="s">
        <v>20</v>
      </c>
      <c r="B182" s="23"/>
      <c r="C182" s="23"/>
      <c r="D182" s="13" t="s">
        <v>350</v>
      </c>
      <c r="E182" s="14" t="s">
        <v>38</v>
      </c>
      <c r="F182" s="14" t="s">
        <v>39</v>
      </c>
      <c r="G182" s="14" t="s">
        <v>41</v>
      </c>
      <c r="H182" s="14" t="s">
        <v>41</v>
      </c>
      <c r="I182" s="14" t="s">
        <v>42</v>
      </c>
      <c r="J182" s="14" t="s">
        <v>351</v>
      </c>
      <c r="K182" s="23" t="s">
        <v>28</v>
      </c>
      <c r="L182" s="23" t="s">
        <v>44</v>
      </c>
    </row>
    <row r="183" spans="1:12" s="20" customFormat="1" x14ac:dyDescent="0.2">
      <c r="A183" s="23" t="s">
        <v>23</v>
      </c>
      <c r="B183" s="23"/>
      <c r="C183" s="23"/>
      <c r="D183" s="13" t="s">
        <v>58</v>
      </c>
      <c r="E183" s="14" t="s">
        <v>49</v>
      </c>
      <c r="F183" s="14" t="s">
        <v>39</v>
      </c>
      <c r="G183" s="14" t="s">
        <v>41</v>
      </c>
      <c r="H183" s="14"/>
      <c r="I183" s="14" t="s">
        <v>59</v>
      </c>
      <c r="J183" s="14" t="s">
        <v>352</v>
      </c>
      <c r="K183" s="23" t="s">
        <v>31</v>
      </c>
      <c r="L183" s="23" t="s">
        <v>39</v>
      </c>
    </row>
    <row r="184" spans="1:12" s="20" customFormat="1" x14ac:dyDescent="0.2">
      <c r="A184" s="23" t="s">
        <v>25</v>
      </c>
      <c r="B184" s="23"/>
      <c r="C184" s="23"/>
      <c r="D184" s="13" t="s">
        <v>229</v>
      </c>
      <c r="E184" s="14" t="s">
        <v>38</v>
      </c>
      <c r="F184" s="14" t="s">
        <v>20</v>
      </c>
      <c r="G184" s="14" t="s">
        <v>41</v>
      </c>
      <c r="H184" s="14" t="s">
        <v>41</v>
      </c>
      <c r="I184" s="14" t="s">
        <v>112</v>
      </c>
      <c r="J184" s="14" t="s">
        <v>353</v>
      </c>
      <c r="K184" s="23" t="s">
        <v>35</v>
      </c>
      <c r="L184" s="23" t="s">
        <v>39</v>
      </c>
    </row>
    <row r="185" spans="1:12" s="20" customFormat="1" x14ac:dyDescent="0.2">
      <c r="A185" s="23" t="s">
        <v>24</v>
      </c>
      <c r="B185" s="23"/>
      <c r="C185" s="23"/>
      <c r="D185" s="13" t="s">
        <v>220</v>
      </c>
      <c r="E185" s="14" t="s">
        <v>22</v>
      </c>
      <c r="F185" s="14" t="s">
        <v>39</v>
      </c>
      <c r="G185" s="14" t="s">
        <v>41</v>
      </c>
      <c r="H185" s="14" t="s">
        <v>62</v>
      </c>
      <c r="I185" s="14" t="s">
        <v>96</v>
      </c>
      <c r="J185" s="14" t="s">
        <v>354</v>
      </c>
      <c r="K185" s="23" t="s">
        <v>55</v>
      </c>
      <c r="L185" s="23" t="s">
        <v>23</v>
      </c>
    </row>
    <row r="186" spans="1:12" s="20" customFormat="1" x14ac:dyDescent="0.2">
      <c r="A186" s="23" t="s">
        <v>82</v>
      </c>
      <c r="B186" s="23"/>
      <c r="C186" s="23"/>
      <c r="D186" s="13" t="s">
        <v>61</v>
      </c>
      <c r="E186" s="14" t="s">
        <v>22</v>
      </c>
      <c r="F186" s="14" t="s">
        <v>20</v>
      </c>
      <c r="G186" s="14" t="s">
        <v>41</v>
      </c>
      <c r="H186" s="14" t="s">
        <v>62</v>
      </c>
      <c r="I186" s="14" t="s">
        <v>42</v>
      </c>
      <c r="J186" s="14" t="s">
        <v>355</v>
      </c>
      <c r="K186" s="23" t="s">
        <v>103</v>
      </c>
      <c r="L186" s="23" t="s">
        <v>23</v>
      </c>
    </row>
    <row r="187" spans="1:12" s="20" customFormat="1" x14ac:dyDescent="0.2">
      <c r="A187" s="23" t="s">
        <v>150</v>
      </c>
      <c r="B187" s="23"/>
      <c r="C187" s="23"/>
      <c r="D187" s="13" t="s">
        <v>356</v>
      </c>
      <c r="E187" s="14" t="s">
        <v>22</v>
      </c>
      <c r="F187" s="14" t="s">
        <v>20</v>
      </c>
      <c r="G187" s="14" t="s">
        <v>41</v>
      </c>
      <c r="H187" s="14"/>
      <c r="I187" s="14" t="s">
        <v>201</v>
      </c>
      <c r="J187" s="14" t="s">
        <v>357</v>
      </c>
      <c r="K187" s="23" t="s">
        <v>86</v>
      </c>
      <c r="L187" s="23" t="s">
        <v>23</v>
      </c>
    </row>
    <row r="188" spans="1:12" s="20" customFormat="1" x14ac:dyDescent="0.2">
      <c r="A188" s="23" t="s">
        <v>145</v>
      </c>
      <c r="B188" s="23"/>
      <c r="C188" s="23"/>
      <c r="D188" s="13" t="s">
        <v>358</v>
      </c>
      <c r="E188" s="14" t="s">
        <v>38</v>
      </c>
      <c r="F188" s="14" t="s">
        <v>25</v>
      </c>
      <c r="G188" s="14" t="s">
        <v>41</v>
      </c>
      <c r="H188" s="14" t="s">
        <v>62</v>
      </c>
      <c r="I188" s="14" t="s">
        <v>84</v>
      </c>
      <c r="J188" s="14" t="s">
        <v>359</v>
      </c>
      <c r="K188" s="23" t="s">
        <v>164</v>
      </c>
      <c r="L188" s="23" t="s">
        <v>56</v>
      </c>
    </row>
    <row r="189" spans="1:12" s="20" customFormat="1" x14ac:dyDescent="0.2">
      <c r="A189" s="21" t="s">
        <v>360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s="20" customFormat="1" x14ac:dyDescent="0.2">
      <c r="A190" s="23" t="s">
        <v>20</v>
      </c>
      <c r="B190" s="23"/>
      <c r="C190" s="23"/>
      <c r="D190" s="13" t="s">
        <v>182</v>
      </c>
      <c r="E190" s="14" t="s">
        <v>49</v>
      </c>
      <c r="F190" s="14" t="s">
        <v>39</v>
      </c>
      <c r="G190" s="14" t="s">
        <v>40</v>
      </c>
      <c r="H190" s="14" t="s">
        <v>41</v>
      </c>
      <c r="I190" s="14" t="s">
        <v>92</v>
      </c>
      <c r="J190" s="14" t="s">
        <v>361</v>
      </c>
      <c r="K190" s="23" t="s">
        <v>28</v>
      </c>
      <c r="L190" s="23" t="s">
        <v>39</v>
      </c>
    </row>
    <row r="191" spans="1:12" s="20" customFormat="1" x14ac:dyDescent="0.2">
      <c r="A191" s="23" t="s">
        <v>23</v>
      </c>
      <c r="B191" s="23"/>
      <c r="C191" s="23"/>
      <c r="D191" s="13" t="s">
        <v>362</v>
      </c>
      <c r="E191" s="14" t="s">
        <v>68</v>
      </c>
      <c r="F191" s="14" t="s">
        <v>39</v>
      </c>
      <c r="G191" s="14" t="s">
        <v>40</v>
      </c>
      <c r="H191" s="14" t="s">
        <v>41</v>
      </c>
      <c r="I191" s="14" t="s">
        <v>119</v>
      </c>
      <c r="J191" s="14" t="s">
        <v>363</v>
      </c>
      <c r="K191" s="23" t="s">
        <v>94</v>
      </c>
      <c r="L191" s="23" t="s">
        <v>39</v>
      </c>
    </row>
    <row r="192" spans="1:12" s="20" customFormat="1" x14ac:dyDescent="0.2">
      <c r="A192" s="23" t="s">
        <v>25</v>
      </c>
      <c r="B192" s="23"/>
      <c r="C192" s="23"/>
      <c r="D192" s="13" t="s">
        <v>364</v>
      </c>
      <c r="E192" s="14" t="s">
        <v>80</v>
      </c>
      <c r="F192" s="14" t="s">
        <v>20</v>
      </c>
      <c r="G192" s="14" t="s">
        <v>40</v>
      </c>
      <c r="H192" s="14" t="s">
        <v>41</v>
      </c>
      <c r="I192" s="14" t="s">
        <v>96</v>
      </c>
      <c r="J192" s="14" t="s">
        <v>365</v>
      </c>
      <c r="K192" s="23" t="s">
        <v>140</v>
      </c>
      <c r="L192" s="23" t="s">
        <v>20</v>
      </c>
    </row>
    <row r="193" spans="1:12" s="20" customFormat="1" x14ac:dyDescent="0.2">
      <c r="A193" s="23" t="s">
        <v>24</v>
      </c>
      <c r="B193" s="23"/>
      <c r="C193" s="23"/>
      <c r="D193" s="13" t="s">
        <v>91</v>
      </c>
      <c r="E193" s="14" t="s">
        <v>68</v>
      </c>
      <c r="F193" s="14" t="s">
        <v>39</v>
      </c>
      <c r="G193" s="14" t="s">
        <v>40</v>
      </c>
      <c r="H193" s="14" t="s">
        <v>41</v>
      </c>
      <c r="I193" s="14" t="s">
        <v>92</v>
      </c>
      <c r="J193" s="14" t="s">
        <v>366</v>
      </c>
      <c r="K193" s="23" t="s">
        <v>71</v>
      </c>
      <c r="L193" s="23" t="s">
        <v>20</v>
      </c>
    </row>
    <row r="194" spans="1:12" s="20" customFormat="1" x14ac:dyDescent="0.2">
      <c r="A194" s="23" t="s">
        <v>82</v>
      </c>
      <c r="B194" s="23"/>
      <c r="C194" s="23"/>
      <c r="D194" s="13" t="s">
        <v>203</v>
      </c>
      <c r="E194" s="14" t="s">
        <v>49</v>
      </c>
      <c r="F194" s="14" t="s">
        <v>20</v>
      </c>
      <c r="G194" s="14" t="s">
        <v>40</v>
      </c>
      <c r="H194" s="14" t="s">
        <v>41</v>
      </c>
      <c r="I194" s="14" t="s">
        <v>204</v>
      </c>
      <c r="J194" s="14" t="s">
        <v>367</v>
      </c>
      <c r="K194" s="23" t="s">
        <v>103</v>
      </c>
      <c r="L194" s="23" t="s">
        <v>20</v>
      </c>
    </row>
    <row r="195" spans="1:12" s="20" customFormat="1" x14ac:dyDescent="0.2">
      <c r="A195" s="23" t="s">
        <v>150</v>
      </c>
      <c r="B195" s="23"/>
      <c r="C195" s="23"/>
      <c r="D195" s="13" t="s">
        <v>98</v>
      </c>
      <c r="E195" s="14" t="s">
        <v>68</v>
      </c>
      <c r="F195" s="14" t="s">
        <v>25</v>
      </c>
      <c r="G195" s="14" t="s">
        <v>40</v>
      </c>
      <c r="H195" s="14" t="s">
        <v>41</v>
      </c>
      <c r="I195" s="14" t="s">
        <v>99</v>
      </c>
      <c r="J195" s="14" t="s">
        <v>368</v>
      </c>
      <c r="K195" s="23" t="s">
        <v>160</v>
      </c>
      <c r="L195" s="23" t="s">
        <v>20</v>
      </c>
    </row>
    <row r="196" spans="1:12" s="20" customFormat="1" x14ac:dyDescent="0.2">
      <c r="A196" s="23" t="s">
        <v>145</v>
      </c>
      <c r="B196" s="23"/>
      <c r="C196" s="23"/>
      <c r="D196" s="13" t="s">
        <v>369</v>
      </c>
      <c r="E196" s="14" t="s">
        <v>22</v>
      </c>
      <c r="F196" s="14" t="s">
        <v>23</v>
      </c>
      <c r="G196" s="14" t="s">
        <v>40</v>
      </c>
      <c r="H196" s="14"/>
      <c r="I196" s="14" t="s">
        <v>33</v>
      </c>
      <c r="J196" s="14" t="s">
        <v>370</v>
      </c>
      <c r="K196" s="23" t="s">
        <v>164</v>
      </c>
      <c r="L196" s="23" t="s">
        <v>23</v>
      </c>
    </row>
    <row r="197" spans="1:12" s="20" customFormat="1" x14ac:dyDescent="0.2">
      <c r="A197" s="23" t="s">
        <v>62</v>
      </c>
      <c r="B197" s="23"/>
      <c r="C197" s="23"/>
      <c r="D197" s="13" t="s">
        <v>371</v>
      </c>
      <c r="E197" s="14" t="s">
        <v>49</v>
      </c>
      <c r="F197" s="14" t="s">
        <v>25</v>
      </c>
      <c r="G197" s="14" t="s">
        <v>40</v>
      </c>
      <c r="H197" s="14" t="s">
        <v>41</v>
      </c>
      <c r="I197" s="14" t="s">
        <v>65</v>
      </c>
      <c r="J197" s="14" t="s">
        <v>372</v>
      </c>
      <c r="K197" s="23" t="s">
        <v>167</v>
      </c>
      <c r="L197" s="23" t="s">
        <v>23</v>
      </c>
    </row>
    <row r="198" spans="1:12" s="20" customFormat="1" x14ac:dyDescent="0.2">
      <c r="A198" s="23" t="s">
        <v>41</v>
      </c>
      <c r="B198" s="23"/>
      <c r="C198" s="23"/>
      <c r="D198" s="13" t="s">
        <v>193</v>
      </c>
      <c r="E198" s="14" t="s">
        <v>38</v>
      </c>
      <c r="F198" s="14" t="s">
        <v>20</v>
      </c>
      <c r="G198" s="14" t="s">
        <v>40</v>
      </c>
      <c r="H198" s="14" t="s">
        <v>41</v>
      </c>
      <c r="I198" s="14" t="s">
        <v>46</v>
      </c>
      <c r="J198" s="14" t="s">
        <v>373</v>
      </c>
      <c r="K198" s="23" t="s">
        <v>171</v>
      </c>
      <c r="L198" s="23" t="s">
        <v>23</v>
      </c>
    </row>
    <row r="199" spans="1:12" s="20" customFormat="1" x14ac:dyDescent="0.2">
      <c r="A199" s="23" t="s">
        <v>40</v>
      </c>
      <c r="B199" s="23"/>
      <c r="C199" s="23"/>
      <c r="D199" s="13" t="s">
        <v>101</v>
      </c>
      <c r="E199" s="14" t="s">
        <v>22</v>
      </c>
      <c r="F199" s="14" t="s">
        <v>20</v>
      </c>
      <c r="G199" s="14" t="s">
        <v>40</v>
      </c>
      <c r="H199" s="14" t="s">
        <v>41</v>
      </c>
      <c r="I199" s="14" t="s">
        <v>46</v>
      </c>
      <c r="J199" s="14" t="s">
        <v>374</v>
      </c>
      <c r="K199" s="23" t="s">
        <v>335</v>
      </c>
      <c r="L199" s="23" t="s">
        <v>23</v>
      </c>
    </row>
    <row r="200" spans="1:12" s="20" customFormat="1" x14ac:dyDescent="0.2">
      <c r="A200" s="23" t="s">
        <v>336</v>
      </c>
      <c r="B200" s="23"/>
      <c r="C200" s="23"/>
      <c r="D200" s="13" t="s">
        <v>375</v>
      </c>
      <c r="E200" s="14" t="s">
        <v>22</v>
      </c>
      <c r="F200" s="14" t="s">
        <v>25</v>
      </c>
      <c r="G200" s="14" t="s">
        <v>40</v>
      </c>
      <c r="H200" s="14" t="s">
        <v>41</v>
      </c>
      <c r="I200" s="14" t="s">
        <v>311</v>
      </c>
      <c r="J200" s="14" t="s">
        <v>376</v>
      </c>
      <c r="K200" s="23" t="s">
        <v>338</v>
      </c>
      <c r="L200" s="23" t="s">
        <v>23</v>
      </c>
    </row>
    <row r="201" spans="1:12" s="20" customFormat="1" x14ac:dyDescent="0.2">
      <c r="A201" s="23" t="s">
        <v>339</v>
      </c>
      <c r="B201" s="23"/>
      <c r="C201" s="23"/>
      <c r="D201" s="13" t="s">
        <v>190</v>
      </c>
      <c r="E201" s="14" t="s">
        <v>22</v>
      </c>
      <c r="F201" s="14" t="s">
        <v>23</v>
      </c>
      <c r="G201" s="14" t="s">
        <v>40</v>
      </c>
      <c r="H201" s="14" t="s">
        <v>41</v>
      </c>
      <c r="I201" s="14" t="s">
        <v>191</v>
      </c>
      <c r="J201" s="14" t="s">
        <v>377</v>
      </c>
      <c r="K201" s="23" t="s">
        <v>342</v>
      </c>
      <c r="L201" s="23" t="s">
        <v>23</v>
      </c>
    </row>
    <row r="202" spans="1:12" s="20" customFormat="1" x14ac:dyDescent="0.2">
      <c r="A202" s="23" t="s">
        <v>343</v>
      </c>
      <c r="B202" s="23"/>
      <c r="C202" s="23"/>
      <c r="D202" s="13" t="s">
        <v>200</v>
      </c>
      <c r="E202" s="14" t="s">
        <v>22</v>
      </c>
      <c r="F202" s="14" t="s">
        <v>25</v>
      </c>
      <c r="G202" s="14" t="s">
        <v>40</v>
      </c>
      <c r="H202" s="14" t="s">
        <v>41</v>
      </c>
      <c r="I202" s="14" t="s">
        <v>201</v>
      </c>
      <c r="J202" s="14" t="s">
        <v>378</v>
      </c>
      <c r="K202" s="23" t="s">
        <v>348</v>
      </c>
      <c r="L202" s="23" t="s">
        <v>25</v>
      </c>
    </row>
    <row r="203" spans="1:12" s="20" customFormat="1" x14ac:dyDescent="0.2">
      <c r="A203" s="23" t="s">
        <v>379</v>
      </c>
      <c r="B203" s="23"/>
      <c r="C203" s="23"/>
      <c r="D203" s="13" t="s">
        <v>380</v>
      </c>
      <c r="E203" s="14" t="s">
        <v>38</v>
      </c>
      <c r="F203" s="14" t="s">
        <v>25</v>
      </c>
      <c r="G203" s="14" t="s">
        <v>40</v>
      </c>
      <c r="H203" s="14" t="s">
        <v>41</v>
      </c>
      <c r="I203" s="14" t="s">
        <v>96</v>
      </c>
      <c r="J203" s="14" t="s">
        <v>381</v>
      </c>
      <c r="K203" s="23" t="s">
        <v>382</v>
      </c>
      <c r="L203" s="23" t="s">
        <v>25</v>
      </c>
    </row>
    <row r="204" spans="1:12" s="20" customFormat="1" x14ac:dyDescent="0.2">
      <c r="A204" s="23" t="s">
        <v>383</v>
      </c>
      <c r="B204" s="23"/>
      <c r="C204" s="23"/>
      <c r="D204" s="13" t="s">
        <v>195</v>
      </c>
      <c r="E204" s="14" t="s">
        <v>22</v>
      </c>
      <c r="F204" s="14" t="s">
        <v>196</v>
      </c>
      <c r="G204" s="14" t="s">
        <v>40</v>
      </c>
      <c r="H204" s="14" t="s">
        <v>41</v>
      </c>
      <c r="I204" s="14" t="s">
        <v>59</v>
      </c>
      <c r="J204" s="14" t="s">
        <v>384</v>
      </c>
      <c r="K204" s="23" t="s">
        <v>385</v>
      </c>
      <c r="L204" s="23" t="s">
        <v>56</v>
      </c>
    </row>
    <row r="205" spans="1:12" s="20" customFormat="1" x14ac:dyDescent="0.2">
      <c r="A205" s="23" t="s">
        <v>386</v>
      </c>
      <c r="B205" s="23"/>
      <c r="C205" s="23"/>
      <c r="D205" s="13" t="s">
        <v>387</v>
      </c>
      <c r="E205" s="14" t="s">
        <v>80</v>
      </c>
      <c r="F205" s="14" t="s">
        <v>388</v>
      </c>
      <c r="G205" s="14" t="s">
        <v>40</v>
      </c>
      <c r="H205" s="14" t="s">
        <v>41</v>
      </c>
      <c r="I205" s="14" t="s">
        <v>311</v>
      </c>
      <c r="J205" s="14" t="s">
        <v>389</v>
      </c>
      <c r="K205" s="23" t="s">
        <v>379</v>
      </c>
      <c r="L205" s="23" t="s">
        <v>56</v>
      </c>
    </row>
    <row r="206" spans="1:12" s="20" customFormat="1" x14ac:dyDescent="0.2">
      <c r="A206" s="21" t="s">
        <v>390</v>
      </c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s="20" customFormat="1" x14ac:dyDescent="0.2">
      <c r="A207" s="23" t="s">
        <v>20</v>
      </c>
      <c r="B207" s="23"/>
      <c r="C207" s="23"/>
      <c r="D207" s="13" t="s">
        <v>37</v>
      </c>
      <c r="E207" s="14" t="s">
        <v>38</v>
      </c>
      <c r="F207" s="14" t="s">
        <v>39</v>
      </c>
      <c r="G207" s="14" t="s">
        <v>40</v>
      </c>
      <c r="H207" s="14" t="s">
        <v>41</v>
      </c>
      <c r="I207" s="14" t="s">
        <v>42</v>
      </c>
      <c r="J207" s="14" t="s">
        <v>391</v>
      </c>
      <c r="K207" s="23" t="s">
        <v>28</v>
      </c>
      <c r="L207" s="23" t="s">
        <v>44</v>
      </c>
    </row>
    <row r="208" spans="1:12" s="20" customFormat="1" x14ac:dyDescent="0.2">
      <c r="A208" s="23" t="s">
        <v>23</v>
      </c>
      <c r="B208" s="23"/>
      <c r="C208" s="23"/>
      <c r="D208" s="13" t="s">
        <v>48</v>
      </c>
      <c r="E208" s="14" t="s">
        <v>49</v>
      </c>
      <c r="F208" s="14" t="s">
        <v>44</v>
      </c>
      <c r="G208" s="14" t="s">
        <v>40</v>
      </c>
      <c r="H208" s="14" t="s">
        <v>41</v>
      </c>
      <c r="I208" s="14" t="s">
        <v>50</v>
      </c>
      <c r="J208" s="14" t="s">
        <v>283</v>
      </c>
      <c r="K208" s="23" t="s">
        <v>31</v>
      </c>
      <c r="L208" s="23" t="s">
        <v>39</v>
      </c>
    </row>
    <row r="209" spans="1:12" s="20" customFormat="1" x14ac:dyDescent="0.2">
      <c r="A209" s="23" t="s">
        <v>25</v>
      </c>
      <c r="B209" s="23"/>
      <c r="C209" s="23"/>
      <c r="D209" s="13" t="s">
        <v>392</v>
      </c>
      <c r="E209" s="14" t="s">
        <v>22</v>
      </c>
      <c r="F209" s="14" t="s">
        <v>20</v>
      </c>
      <c r="G209" s="14" t="s">
        <v>40</v>
      </c>
      <c r="H209" s="14" t="s">
        <v>41</v>
      </c>
      <c r="I209" s="14" t="s">
        <v>96</v>
      </c>
      <c r="J209" s="14" t="s">
        <v>393</v>
      </c>
      <c r="K209" s="23" t="s">
        <v>35</v>
      </c>
      <c r="L209" s="23" t="s">
        <v>20</v>
      </c>
    </row>
    <row r="210" spans="1:12" s="20" customFormat="1" x14ac:dyDescent="0.2">
      <c r="A210" s="23" t="s">
        <v>24</v>
      </c>
      <c r="B210" s="23"/>
      <c r="C210" s="23"/>
      <c r="D210" s="13" t="s">
        <v>45</v>
      </c>
      <c r="E210" s="14" t="s">
        <v>38</v>
      </c>
      <c r="F210" s="14" t="s">
        <v>39</v>
      </c>
      <c r="G210" s="14" t="s">
        <v>40</v>
      </c>
      <c r="H210" s="14"/>
      <c r="I210" s="14" t="s">
        <v>46</v>
      </c>
      <c r="J210" s="14" t="s">
        <v>394</v>
      </c>
      <c r="K210" s="23" t="s">
        <v>55</v>
      </c>
      <c r="L210" s="23" t="s">
        <v>20</v>
      </c>
    </row>
    <row r="211" spans="1:12" s="20" customFormat="1" x14ac:dyDescent="0.2">
      <c r="A211" s="23" t="s">
        <v>82</v>
      </c>
      <c r="B211" s="23"/>
      <c r="C211" s="23"/>
      <c r="D211" s="13" t="s">
        <v>52</v>
      </c>
      <c r="E211" s="14" t="s">
        <v>49</v>
      </c>
      <c r="F211" s="14" t="s">
        <v>23</v>
      </c>
      <c r="G211" s="14" t="s">
        <v>40</v>
      </c>
      <c r="H211" s="14"/>
      <c r="I211" s="14" t="s">
        <v>53</v>
      </c>
      <c r="J211" s="14" t="s">
        <v>395</v>
      </c>
      <c r="K211" s="23" t="s">
        <v>103</v>
      </c>
      <c r="L211" s="23" t="s">
        <v>23</v>
      </c>
    </row>
    <row r="212" spans="1:12" s="20" customFormat="1" x14ac:dyDescent="0.2">
      <c r="A212" s="23" t="s">
        <v>150</v>
      </c>
      <c r="B212" s="23"/>
      <c r="C212" s="23"/>
      <c r="D212" s="13" t="s">
        <v>237</v>
      </c>
      <c r="E212" s="14" t="s">
        <v>38</v>
      </c>
      <c r="F212" s="14" t="s">
        <v>23</v>
      </c>
      <c r="G212" s="14" t="s">
        <v>40</v>
      </c>
      <c r="H212" s="14" t="s">
        <v>41</v>
      </c>
      <c r="I212" s="14" t="s">
        <v>238</v>
      </c>
      <c r="J212" s="14" t="s">
        <v>396</v>
      </c>
      <c r="K212" s="23" t="s">
        <v>86</v>
      </c>
      <c r="L212" s="23" t="s">
        <v>23</v>
      </c>
    </row>
    <row r="213" spans="1:12" s="20" customFormat="1" x14ac:dyDescent="0.2">
      <c r="A213" s="23" t="s">
        <v>145</v>
      </c>
      <c r="B213" s="23"/>
      <c r="C213" s="23"/>
      <c r="D213" s="13" t="s">
        <v>397</v>
      </c>
      <c r="E213" s="14" t="s">
        <v>38</v>
      </c>
      <c r="F213" s="14" t="s">
        <v>23</v>
      </c>
      <c r="G213" s="14" t="s">
        <v>40</v>
      </c>
      <c r="H213" s="14"/>
      <c r="I213" s="14" t="s">
        <v>317</v>
      </c>
      <c r="J213" s="14" t="s">
        <v>398</v>
      </c>
      <c r="K213" s="23" t="s">
        <v>164</v>
      </c>
      <c r="L213" s="23" t="s">
        <v>23</v>
      </c>
    </row>
    <row r="214" spans="1:12" s="20" customFormat="1" x14ac:dyDescent="0.2">
      <c r="A214" s="23" t="s">
        <v>62</v>
      </c>
      <c r="B214" s="23"/>
      <c r="C214" s="23"/>
      <c r="D214" s="13" t="s">
        <v>240</v>
      </c>
      <c r="E214" s="14" t="s">
        <v>22</v>
      </c>
      <c r="F214" s="14" t="s">
        <v>23</v>
      </c>
      <c r="G214" s="14" t="s">
        <v>40</v>
      </c>
      <c r="H214" s="14" t="s">
        <v>41</v>
      </c>
      <c r="I214" s="14" t="s">
        <v>119</v>
      </c>
      <c r="J214" s="14" t="s">
        <v>399</v>
      </c>
      <c r="K214" s="23" t="s">
        <v>167</v>
      </c>
      <c r="L214" s="23" t="s">
        <v>23</v>
      </c>
    </row>
    <row r="215" spans="1:12" s="20" customFormat="1" x14ac:dyDescent="0.2">
      <c r="A215" s="23" t="s">
        <v>41</v>
      </c>
      <c r="B215" s="23"/>
      <c r="C215" s="23"/>
      <c r="D215" s="13" t="s">
        <v>233</v>
      </c>
      <c r="E215" s="14" t="s">
        <v>80</v>
      </c>
      <c r="F215" s="14" t="s">
        <v>20</v>
      </c>
      <c r="G215" s="14" t="s">
        <v>40</v>
      </c>
      <c r="H215" s="14" t="s">
        <v>41</v>
      </c>
      <c r="I215" s="14" t="s">
        <v>92</v>
      </c>
      <c r="J215" s="14" t="s">
        <v>400</v>
      </c>
      <c r="K215" s="23" t="s">
        <v>401</v>
      </c>
      <c r="L215" s="23" t="s">
        <v>25</v>
      </c>
    </row>
    <row r="216" spans="1:12" s="20" customFormat="1" x14ac:dyDescent="0.2">
      <c r="A216" s="23" t="s">
        <v>40</v>
      </c>
      <c r="B216" s="23"/>
      <c r="C216" s="23"/>
      <c r="D216" s="13" t="s">
        <v>402</v>
      </c>
      <c r="E216" s="14" t="s">
        <v>22</v>
      </c>
      <c r="F216" s="14" t="s">
        <v>56</v>
      </c>
      <c r="G216" s="14" t="s">
        <v>40</v>
      </c>
      <c r="H216" s="14" t="s">
        <v>41</v>
      </c>
      <c r="I216" s="14" t="s">
        <v>69</v>
      </c>
      <c r="J216" s="14" t="s">
        <v>403</v>
      </c>
      <c r="K216" s="23" t="s">
        <v>335</v>
      </c>
      <c r="L216" s="23" t="s">
        <v>25</v>
      </c>
    </row>
    <row r="217" spans="1:12" s="20" customFormat="1" x14ac:dyDescent="0.2">
      <c r="A217" s="23" t="s">
        <v>336</v>
      </c>
      <c r="B217" s="23"/>
      <c r="C217" s="23"/>
      <c r="D217" s="13" t="s">
        <v>404</v>
      </c>
      <c r="E217" s="14" t="s">
        <v>49</v>
      </c>
      <c r="F217" s="14" t="s">
        <v>345</v>
      </c>
      <c r="G217" s="14" t="s">
        <v>40</v>
      </c>
      <c r="H217" s="14" t="s">
        <v>41</v>
      </c>
      <c r="I217" s="14" t="s">
        <v>311</v>
      </c>
      <c r="J217" s="14" t="s">
        <v>405</v>
      </c>
      <c r="K217" s="23" t="s">
        <v>338</v>
      </c>
      <c r="L217" s="23" t="s">
        <v>56</v>
      </c>
    </row>
    <row r="218" spans="1:12" s="20" customFormat="1" x14ac:dyDescent="0.2">
      <c r="A218" s="21" t="s">
        <v>406</v>
      </c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s="20" customFormat="1" x14ac:dyDescent="0.2">
      <c r="A219" s="22" t="s">
        <v>244</v>
      </c>
      <c r="B219" s="22" t="s">
        <v>407</v>
      </c>
      <c r="C219" s="22" t="s">
        <v>408</v>
      </c>
      <c r="D219" s="22" t="s">
        <v>11</v>
      </c>
      <c r="E219" s="22" t="s">
        <v>12</v>
      </c>
      <c r="F219" s="22" t="s">
        <v>13</v>
      </c>
      <c r="G219" s="22" t="s">
        <v>14</v>
      </c>
      <c r="H219" s="22" t="s">
        <v>15</v>
      </c>
      <c r="I219" s="22" t="s">
        <v>16</v>
      </c>
      <c r="J219" s="22" t="s">
        <v>17</v>
      </c>
      <c r="K219" s="22"/>
      <c r="L219" s="22"/>
    </row>
    <row r="220" spans="1:12" s="20" customFormat="1" x14ac:dyDescent="0.2">
      <c r="A220" s="23" t="s">
        <v>20</v>
      </c>
      <c r="B220" s="23"/>
      <c r="C220" s="23" t="s">
        <v>20</v>
      </c>
      <c r="D220" s="13" t="s">
        <v>284</v>
      </c>
      <c r="E220" s="14" t="s">
        <v>80</v>
      </c>
      <c r="F220" s="14" t="s">
        <v>39</v>
      </c>
      <c r="G220" s="14" t="s">
        <v>145</v>
      </c>
      <c r="H220" s="14" t="s">
        <v>150</v>
      </c>
      <c r="I220" s="14" t="s">
        <v>119</v>
      </c>
      <c r="J220" s="14" t="s">
        <v>409</v>
      </c>
      <c r="K220" s="23" t="s">
        <v>90</v>
      </c>
      <c r="L220" s="23" t="s">
        <v>20</v>
      </c>
    </row>
    <row r="221" spans="1:12" s="20" customFormat="1" x14ac:dyDescent="0.2">
      <c r="A221" s="23" t="s">
        <v>23</v>
      </c>
      <c r="B221" s="23"/>
      <c r="C221" s="23" t="s">
        <v>23</v>
      </c>
      <c r="D221" s="13" t="s">
        <v>281</v>
      </c>
      <c r="E221" s="14" t="s">
        <v>68</v>
      </c>
      <c r="F221" s="14" t="s">
        <v>39</v>
      </c>
      <c r="G221" s="14" t="s">
        <v>145</v>
      </c>
      <c r="H221" s="14" t="s">
        <v>145</v>
      </c>
      <c r="I221" s="14" t="s">
        <v>42</v>
      </c>
      <c r="J221" s="14" t="s">
        <v>410</v>
      </c>
      <c r="K221" s="23" t="s">
        <v>94</v>
      </c>
      <c r="L221" s="23" t="s">
        <v>20</v>
      </c>
    </row>
    <row r="222" spans="1:12" s="20" customFormat="1" x14ac:dyDescent="0.2">
      <c r="A222" s="23" t="s">
        <v>25</v>
      </c>
      <c r="B222" s="23" t="s">
        <v>20</v>
      </c>
      <c r="C222" s="23"/>
      <c r="D222" s="13" t="s">
        <v>266</v>
      </c>
      <c r="E222" s="14" t="s">
        <v>38</v>
      </c>
      <c r="F222" s="14" t="s">
        <v>20</v>
      </c>
      <c r="G222" s="14" t="s">
        <v>150</v>
      </c>
      <c r="H222" s="14" t="s">
        <v>82</v>
      </c>
      <c r="I222" s="14" t="s">
        <v>267</v>
      </c>
      <c r="J222" s="14" t="s">
        <v>411</v>
      </c>
      <c r="K222" s="23" t="s">
        <v>35</v>
      </c>
      <c r="L222" s="23" t="s">
        <v>20</v>
      </c>
    </row>
    <row r="223" spans="1:12" s="20" customFormat="1" x14ac:dyDescent="0.2">
      <c r="A223" s="23" t="s">
        <v>24</v>
      </c>
      <c r="B223" s="23"/>
      <c r="C223" s="23" t="s">
        <v>25</v>
      </c>
      <c r="D223" s="13" t="s">
        <v>286</v>
      </c>
      <c r="E223" s="14" t="s">
        <v>22</v>
      </c>
      <c r="F223" s="14" t="s">
        <v>23</v>
      </c>
      <c r="G223" s="14" t="s">
        <v>145</v>
      </c>
      <c r="H223" s="14" t="s">
        <v>145</v>
      </c>
      <c r="I223" s="14" t="s">
        <v>119</v>
      </c>
      <c r="J223" s="14" t="s">
        <v>412</v>
      </c>
      <c r="K223" s="23" t="s">
        <v>55</v>
      </c>
      <c r="L223" s="23" t="s">
        <v>23</v>
      </c>
    </row>
    <row r="224" spans="1:12" s="20" customFormat="1" x14ac:dyDescent="0.2">
      <c r="A224" s="23" t="s">
        <v>82</v>
      </c>
      <c r="B224" s="23"/>
      <c r="C224" s="23" t="s">
        <v>24</v>
      </c>
      <c r="D224" s="13" t="s">
        <v>149</v>
      </c>
      <c r="E224" s="14" t="s">
        <v>49</v>
      </c>
      <c r="F224" s="14" t="s">
        <v>23</v>
      </c>
      <c r="G224" s="14" t="s">
        <v>145</v>
      </c>
      <c r="H224" s="14" t="s">
        <v>150</v>
      </c>
      <c r="I224" s="14" t="s">
        <v>151</v>
      </c>
      <c r="J224" s="14" t="s">
        <v>413</v>
      </c>
      <c r="K224" s="23" t="s">
        <v>103</v>
      </c>
      <c r="L224" s="23" t="s">
        <v>23</v>
      </c>
    </row>
    <row r="225" spans="1:12" s="20" customFormat="1" x14ac:dyDescent="0.2">
      <c r="A225" s="23" t="s">
        <v>150</v>
      </c>
      <c r="B225" s="23"/>
      <c r="C225" s="23" t="s">
        <v>82</v>
      </c>
      <c r="D225" s="13" t="s">
        <v>289</v>
      </c>
      <c r="E225" s="14" t="s">
        <v>22</v>
      </c>
      <c r="F225" s="14" t="s">
        <v>25</v>
      </c>
      <c r="G225" s="14" t="s">
        <v>145</v>
      </c>
      <c r="H225" s="14" t="s">
        <v>145</v>
      </c>
      <c r="I225" s="14" t="s">
        <v>126</v>
      </c>
      <c r="J225" s="14" t="s">
        <v>414</v>
      </c>
      <c r="K225" s="23" t="s">
        <v>86</v>
      </c>
      <c r="L225" s="23" t="s">
        <v>25</v>
      </c>
    </row>
    <row r="226" spans="1:12" s="20" customFormat="1" x14ac:dyDescent="0.2">
      <c r="A226" s="23" t="s">
        <v>145</v>
      </c>
      <c r="B226" s="23"/>
      <c r="C226" s="23" t="s">
        <v>150</v>
      </c>
      <c r="D226" s="13" t="s">
        <v>165</v>
      </c>
      <c r="E226" s="14" t="s">
        <v>38</v>
      </c>
      <c r="F226" s="14" t="s">
        <v>56</v>
      </c>
      <c r="G226" s="14" t="s">
        <v>145</v>
      </c>
      <c r="H226" s="14" t="s">
        <v>145</v>
      </c>
      <c r="I226" s="14" t="s">
        <v>99</v>
      </c>
      <c r="J226" s="14" t="s">
        <v>415</v>
      </c>
      <c r="K226" s="23" t="s">
        <v>164</v>
      </c>
      <c r="L226" s="23"/>
    </row>
    <row r="227" spans="1:12" s="20" customFormat="1" x14ac:dyDescent="0.2">
      <c r="A227" s="23" t="s">
        <v>62</v>
      </c>
      <c r="B227" s="23" t="s">
        <v>23</v>
      </c>
      <c r="C227" s="23"/>
      <c r="D227" s="13" t="s">
        <v>161</v>
      </c>
      <c r="E227" s="14" t="s">
        <v>38</v>
      </c>
      <c r="F227" s="14" t="s">
        <v>162</v>
      </c>
      <c r="G227" s="14" t="s">
        <v>150</v>
      </c>
      <c r="H227" s="14" t="s">
        <v>150</v>
      </c>
      <c r="I227" s="14" t="s">
        <v>46</v>
      </c>
      <c r="J227" s="14" t="s">
        <v>416</v>
      </c>
      <c r="K227" s="23" t="s">
        <v>167</v>
      </c>
      <c r="L227" s="23"/>
    </row>
    <row r="228" spans="1:12" s="20" customFormat="1" x14ac:dyDescent="0.2">
      <c r="A228" s="21" t="s">
        <v>417</v>
      </c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s="20" customFormat="1" x14ac:dyDescent="0.2">
      <c r="A229" s="22" t="s">
        <v>244</v>
      </c>
      <c r="B229" s="22" t="s">
        <v>407</v>
      </c>
      <c r="C229" s="22" t="s">
        <v>408</v>
      </c>
      <c r="D229" s="22" t="s">
        <v>11</v>
      </c>
      <c r="E229" s="22" t="s">
        <v>12</v>
      </c>
      <c r="F229" s="22" t="s">
        <v>13</v>
      </c>
      <c r="G229" s="22" t="s">
        <v>14</v>
      </c>
      <c r="H229" s="22" t="s">
        <v>15</v>
      </c>
      <c r="I229" s="22" t="s">
        <v>16</v>
      </c>
      <c r="J229" s="22" t="s">
        <v>17</v>
      </c>
      <c r="K229" s="22"/>
      <c r="L229" s="22"/>
    </row>
    <row r="230" spans="1:12" s="20" customFormat="1" x14ac:dyDescent="0.2">
      <c r="A230" s="23" t="s">
        <v>20</v>
      </c>
      <c r="B230" s="23"/>
      <c r="C230" s="23" t="s">
        <v>20</v>
      </c>
      <c r="D230" s="13" t="s">
        <v>293</v>
      </c>
      <c r="E230" s="14" t="s">
        <v>49</v>
      </c>
      <c r="F230" s="14" t="s">
        <v>39</v>
      </c>
      <c r="G230" s="14" t="s">
        <v>145</v>
      </c>
      <c r="H230" s="14" t="s">
        <v>150</v>
      </c>
      <c r="I230" s="14" t="s">
        <v>53</v>
      </c>
      <c r="J230" s="14" t="s">
        <v>85</v>
      </c>
      <c r="K230" s="23" t="s">
        <v>28</v>
      </c>
      <c r="L230" s="23" t="s">
        <v>39</v>
      </c>
    </row>
    <row r="231" spans="1:12" s="20" customFormat="1" x14ac:dyDescent="0.2">
      <c r="A231" s="23" t="s">
        <v>23</v>
      </c>
      <c r="B231" s="23"/>
      <c r="C231" s="23" t="s">
        <v>23</v>
      </c>
      <c r="D231" s="13" t="s">
        <v>209</v>
      </c>
      <c r="E231" s="14" t="s">
        <v>49</v>
      </c>
      <c r="F231" s="14" t="s">
        <v>39</v>
      </c>
      <c r="G231" s="14" t="s">
        <v>145</v>
      </c>
      <c r="H231" s="14" t="s">
        <v>150</v>
      </c>
      <c r="I231" s="14" t="s">
        <v>53</v>
      </c>
      <c r="J231" s="14" t="s">
        <v>418</v>
      </c>
      <c r="K231" s="23" t="s">
        <v>31</v>
      </c>
      <c r="L231" s="23" t="s">
        <v>20</v>
      </c>
    </row>
    <row r="232" spans="1:12" s="20" customFormat="1" x14ac:dyDescent="0.2">
      <c r="A232" s="23" t="s">
        <v>25</v>
      </c>
      <c r="B232" s="23"/>
      <c r="C232" s="23" t="s">
        <v>25</v>
      </c>
      <c r="D232" s="13" t="s">
        <v>213</v>
      </c>
      <c r="E232" s="14" t="s">
        <v>38</v>
      </c>
      <c r="F232" s="14" t="s">
        <v>39</v>
      </c>
      <c r="G232" s="14" t="s">
        <v>145</v>
      </c>
      <c r="H232" s="14" t="s">
        <v>150</v>
      </c>
      <c r="I232" s="14" t="s">
        <v>177</v>
      </c>
      <c r="J232" s="14" t="s">
        <v>419</v>
      </c>
      <c r="K232" s="23" t="s">
        <v>35</v>
      </c>
      <c r="L232" s="23" t="s">
        <v>23</v>
      </c>
    </row>
    <row r="233" spans="1:12" s="20" customFormat="1" x14ac:dyDescent="0.2">
      <c r="A233" s="23" t="s">
        <v>24</v>
      </c>
      <c r="B233" s="23"/>
      <c r="C233" s="23" t="s">
        <v>24</v>
      </c>
      <c r="D233" s="13" t="s">
        <v>217</v>
      </c>
      <c r="E233" s="14" t="s">
        <v>80</v>
      </c>
      <c r="F233" s="14" t="s">
        <v>25</v>
      </c>
      <c r="G233" s="14" t="s">
        <v>145</v>
      </c>
      <c r="H233" s="14" t="s">
        <v>150</v>
      </c>
      <c r="I233" s="14" t="s">
        <v>26</v>
      </c>
      <c r="J233" s="14" t="s">
        <v>420</v>
      </c>
      <c r="K233" s="23" t="s">
        <v>71</v>
      </c>
      <c r="L233" s="23" t="s">
        <v>25</v>
      </c>
    </row>
    <row r="234" spans="1:12" s="20" customFormat="1" x14ac:dyDescent="0.2">
      <c r="A234" s="23" t="s">
        <v>82</v>
      </c>
      <c r="B234" s="23"/>
      <c r="C234" s="23" t="s">
        <v>82</v>
      </c>
      <c r="D234" s="13" t="s">
        <v>421</v>
      </c>
      <c r="E234" s="14" t="s">
        <v>38</v>
      </c>
      <c r="F234" s="14" t="s">
        <v>56</v>
      </c>
      <c r="G234" s="14" t="s">
        <v>145</v>
      </c>
      <c r="H234" s="14" t="s">
        <v>150</v>
      </c>
      <c r="I234" s="14" t="s">
        <v>26</v>
      </c>
      <c r="J234" s="14" t="s">
        <v>422</v>
      </c>
      <c r="K234" s="23" t="s">
        <v>103</v>
      </c>
      <c r="L234" s="23" t="s">
        <v>56</v>
      </c>
    </row>
    <row r="235" spans="1:12" s="20" customFormat="1" x14ac:dyDescent="0.2">
      <c r="A235" s="23" t="s">
        <v>150</v>
      </c>
      <c r="B235" s="23" t="s">
        <v>20</v>
      </c>
      <c r="C235" s="23"/>
      <c r="D235" s="13" t="s">
        <v>274</v>
      </c>
      <c r="E235" s="14" t="s">
        <v>49</v>
      </c>
      <c r="F235" s="14" t="s">
        <v>23</v>
      </c>
      <c r="G235" s="14" t="s">
        <v>150</v>
      </c>
      <c r="H235" s="14"/>
      <c r="I235" s="14" t="s">
        <v>126</v>
      </c>
      <c r="J235" s="14" t="s">
        <v>423</v>
      </c>
      <c r="K235" s="23" t="s">
        <v>86</v>
      </c>
      <c r="L235" s="23" t="s">
        <v>25</v>
      </c>
    </row>
    <row r="236" spans="1:12" s="20" customFormat="1" x14ac:dyDescent="0.2">
      <c r="A236" s="23" t="s">
        <v>145</v>
      </c>
      <c r="B236" s="23"/>
      <c r="C236" s="23" t="s">
        <v>150</v>
      </c>
      <c r="D236" s="13" t="s">
        <v>295</v>
      </c>
      <c r="E236" s="14" t="s">
        <v>38</v>
      </c>
      <c r="F236" s="14" t="s">
        <v>56</v>
      </c>
      <c r="G236" s="14" t="s">
        <v>145</v>
      </c>
      <c r="H236" s="14" t="s">
        <v>145</v>
      </c>
      <c r="I236" s="14" t="s">
        <v>59</v>
      </c>
      <c r="J236" s="14" t="s">
        <v>424</v>
      </c>
      <c r="K236" s="23" t="s">
        <v>164</v>
      </c>
      <c r="L236" s="23" t="s">
        <v>56</v>
      </c>
    </row>
    <row r="237" spans="1:12" s="20" customFormat="1" x14ac:dyDescent="0.2">
      <c r="A237" s="23" t="s">
        <v>62</v>
      </c>
      <c r="B237" s="23"/>
      <c r="C237" s="23" t="s">
        <v>145</v>
      </c>
      <c r="D237" s="13" t="s">
        <v>297</v>
      </c>
      <c r="E237" s="14" t="s">
        <v>38</v>
      </c>
      <c r="F237" s="14" t="s">
        <v>23</v>
      </c>
      <c r="G237" s="14" t="s">
        <v>145</v>
      </c>
      <c r="H237" s="14" t="s">
        <v>145</v>
      </c>
      <c r="I237" s="14" t="s">
        <v>119</v>
      </c>
      <c r="J237" s="14" t="s">
        <v>425</v>
      </c>
      <c r="K237" s="23" t="s">
        <v>167</v>
      </c>
      <c r="L237" s="23"/>
    </row>
    <row r="238" spans="1:12" s="20" customFormat="1" x14ac:dyDescent="0.2">
      <c r="A238" s="23" t="s">
        <v>41</v>
      </c>
      <c r="B238" s="23" t="s">
        <v>23</v>
      </c>
      <c r="C238" s="23"/>
      <c r="D238" s="13" t="s">
        <v>276</v>
      </c>
      <c r="E238" s="14" t="s">
        <v>68</v>
      </c>
      <c r="F238" s="14" t="s">
        <v>23</v>
      </c>
      <c r="G238" s="14" t="s">
        <v>150</v>
      </c>
      <c r="H238" s="14"/>
      <c r="I238" s="14" t="s">
        <v>126</v>
      </c>
      <c r="J238" s="14" t="s">
        <v>426</v>
      </c>
      <c r="K238" s="23" t="s">
        <v>401</v>
      </c>
      <c r="L238" s="23"/>
    </row>
    <row r="239" spans="1:12" s="20" customFormat="1" x14ac:dyDescent="0.2">
      <c r="A239" s="23" t="s">
        <v>40</v>
      </c>
      <c r="B239" s="23" t="s">
        <v>25</v>
      </c>
      <c r="C239" s="23"/>
      <c r="D239" s="13" t="s">
        <v>278</v>
      </c>
      <c r="E239" s="14" t="s">
        <v>49</v>
      </c>
      <c r="F239" s="14" t="s">
        <v>56</v>
      </c>
      <c r="G239" s="14" t="s">
        <v>150</v>
      </c>
      <c r="H239" s="14"/>
      <c r="I239" s="14" t="s">
        <v>201</v>
      </c>
      <c r="J239" s="14" t="s">
        <v>427</v>
      </c>
      <c r="K239" s="23" t="s">
        <v>335</v>
      </c>
      <c r="L239" s="23"/>
    </row>
    <row r="240" spans="1:12" s="20" customFormat="1" x14ac:dyDescent="0.2">
      <c r="A240" s="23" t="s">
        <v>336</v>
      </c>
      <c r="B240" s="23"/>
      <c r="C240" s="23" t="s">
        <v>62</v>
      </c>
      <c r="D240" s="13" t="s">
        <v>299</v>
      </c>
      <c r="E240" s="14" t="s">
        <v>22</v>
      </c>
      <c r="F240" s="14" t="s">
        <v>56</v>
      </c>
      <c r="G240" s="14" t="s">
        <v>145</v>
      </c>
      <c r="H240" s="14" t="s">
        <v>145</v>
      </c>
      <c r="I240" s="14" t="s">
        <v>238</v>
      </c>
      <c r="J240" s="14" t="s">
        <v>428</v>
      </c>
      <c r="K240" s="23" t="s">
        <v>338</v>
      </c>
      <c r="L240" s="23"/>
    </row>
    <row r="241" spans="1:12" s="20" customFormat="1" x14ac:dyDescent="0.2">
      <c r="A241" s="21" t="s">
        <v>429</v>
      </c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 s="20" customFormat="1" x14ac:dyDescent="0.2">
      <c r="A242" s="23" t="s">
        <v>20</v>
      </c>
      <c r="B242" s="23"/>
      <c r="C242" s="23"/>
      <c r="D242" s="13" t="s">
        <v>174</v>
      </c>
      <c r="E242" s="14" t="s">
        <v>22</v>
      </c>
      <c r="F242" s="14" t="s">
        <v>20</v>
      </c>
      <c r="G242" s="14" t="s">
        <v>62</v>
      </c>
      <c r="H242" s="14" t="s">
        <v>62</v>
      </c>
      <c r="I242" s="14" t="s">
        <v>96</v>
      </c>
      <c r="J242" s="14" t="s">
        <v>430</v>
      </c>
      <c r="K242" s="23" t="s">
        <v>28</v>
      </c>
      <c r="L242" s="23" t="s">
        <v>23</v>
      </c>
    </row>
    <row r="243" spans="1:12" s="20" customFormat="1" x14ac:dyDescent="0.2">
      <c r="A243" s="23" t="s">
        <v>23</v>
      </c>
      <c r="B243" s="23"/>
      <c r="C243" s="23"/>
      <c r="D243" s="13" t="s">
        <v>83</v>
      </c>
      <c r="E243" s="14" t="s">
        <v>68</v>
      </c>
      <c r="F243" s="14" t="s">
        <v>20</v>
      </c>
      <c r="G243" s="14" t="s">
        <v>62</v>
      </c>
      <c r="H243" s="14" t="s">
        <v>62</v>
      </c>
      <c r="I243" s="14" t="s">
        <v>84</v>
      </c>
      <c r="J243" s="14" t="s">
        <v>431</v>
      </c>
      <c r="K243" s="23" t="s">
        <v>94</v>
      </c>
      <c r="L243" s="23" t="s">
        <v>23</v>
      </c>
    </row>
    <row r="244" spans="1:12" s="20" customFormat="1" x14ac:dyDescent="0.2">
      <c r="A244" s="23" t="s">
        <v>25</v>
      </c>
      <c r="B244" s="23"/>
      <c r="C244" s="23"/>
      <c r="D244" s="13" t="s">
        <v>147</v>
      </c>
      <c r="E244" s="14" t="s">
        <v>80</v>
      </c>
      <c r="F244" s="14" t="s">
        <v>20</v>
      </c>
      <c r="G244" s="14" t="s">
        <v>62</v>
      </c>
      <c r="H244" s="14" t="s">
        <v>145</v>
      </c>
      <c r="I244" s="14" t="s">
        <v>42</v>
      </c>
      <c r="J244" s="14" t="s">
        <v>432</v>
      </c>
      <c r="K244" s="23" t="s">
        <v>140</v>
      </c>
      <c r="L244" s="23" t="s">
        <v>23</v>
      </c>
    </row>
    <row r="245" spans="1:12" s="20" customFormat="1" x14ac:dyDescent="0.2">
      <c r="A245" s="23" t="s">
        <v>24</v>
      </c>
      <c r="B245" s="23"/>
      <c r="C245" s="23"/>
      <c r="D245" s="13" t="s">
        <v>179</v>
      </c>
      <c r="E245" s="14" t="s">
        <v>22</v>
      </c>
      <c r="F245" s="14" t="s">
        <v>56</v>
      </c>
      <c r="G245" s="14" t="s">
        <v>62</v>
      </c>
      <c r="H245" s="14" t="s">
        <v>62</v>
      </c>
      <c r="I245" s="14" t="s">
        <v>151</v>
      </c>
      <c r="J245" s="14" t="s">
        <v>433</v>
      </c>
      <c r="K245" s="23" t="s">
        <v>55</v>
      </c>
      <c r="L245" s="23" t="s">
        <v>25</v>
      </c>
    </row>
    <row r="246" spans="1:12" s="20" customFormat="1" x14ac:dyDescent="0.2">
      <c r="A246" s="23" t="s">
        <v>82</v>
      </c>
      <c r="B246" s="23"/>
      <c r="C246" s="23"/>
      <c r="D246" s="13" t="s">
        <v>306</v>
      </c>
      <c r="E246" s="14" t="s">
        <v>49</v>
      </c>
      <c r="F246" s="14" t="s">
        <v>20</v>
      </c>
      <c r="G246" s="14" t="s">
        <v>62</v>
      </c>
      <c r="H246" s="14"/>
      <c r="I246" s="14" t="s">
        <v>201</v>
      </c>
      <c r="J246" s="14" t="s">
        <v>434</v>
      </c>
      <c r="K246" s="23" t="s">
        <v>103</v>
      </c>
      <c r="L246" s="23" t="s">
        <v>25</v>
      </c>
    </row>
    <row r="247" spans="1:12" s="20" customFormat="1" x14ac:dyDescent="0.2">
      <c r="A247" s="23" t="s">
        <v>150</v>
      </c>
      <c r="B247" s="23"/>
      <c r="C247" s="23"/>
      <c r="D247" s="13" t="s">
        <v>304</v>
      </c>
      <c r="E247" s="14" t="s">
        <v>68</v>
      </c>
      <c r="F247" s="14" t="s">
        <v>23</v>
      </c>
      <c r="G247" s="14" t="s">
        <v>62</v>
      </c>
      <c r="H247" s="14" t="s">
        <v>145</v>
      </c>
      <c r="I247" s="14" t="s">
        <v>69</v>
      </c>
      <c r="J247" s="14" t="s">
        <v>435</v>
      </c>
      <c r="K247" s="23" t="s">
        <v>160</v>
      </c>
      <c r="L247" s="23" t="s">
        <v>56</v>
      </c>
    </row>
    <row r="248" spans="1:12" s="20" customFormat="1" x14ac:dyDescent="0.2">
      <c r="A248" s="23" t="s">
        <v>145</v>
      </c>
      <c r="B248" s="23"/>
      <c r="C248" s="23"/>
      <c r="D248" s="13" t="s">
        <v>308</v>
      </c>
      <c r="E248" s="14" t="s">
        <v>68</v>
      </c>
      <c r="F248" s="14" t="s">
        <v>25</v>
      </c>
      <c r="G248" s="14" t="s">
        <v>62</v>
      </c>
      <c r="H248" s="14" t="s">
        <v>145</v>
      </c>
      <c r="I248" s="14" t="s">
        <v>69</v>
      </c>
      <c r="J248" s="14" t="s">
        <v>436</v>
      </c>
      <c r="K248" s="23" t="s">
        <v>437</v>
      </c>
      <c r="L248" s="23"/>
    </row>
    <row r="249" spans="1:12" s="20" customFormat="1" x14ac:dyDescent="0.2">
      <c r="A249" s="23" t="s">
        <v>62</v>
      </c>
      <c r="B249" s="23"/>
      <c r="C249" s="23"/>
      <c r="D249" s="13" t="s">
        <v>310</v>
      </c>
      <c r="E249" s="14" t="s">
        <v>38</v>
      </c>
      <c r="F249" s="14" t="s">
        <v>56</v>
      </c>
      <c r="G249" s="14" t="s">
        <v>62</v>
      </c>
      <c r="H249" s="14" t="s">
        <v>62</v>
      </c>
      <c r="I249" s="14" t="s">
        <v>311</v>
      </c>
      <c r="J249" s="14" t="s">
        <v>438</v>
      </c>
      <c r="K249" s="23" t="s">
        <v>167</v>
      </c>
      <c r="L249" s="23"/>
    </row>
    <row r="250" spans="1:12" s="20" customFormat="1" x14ac:dyDescent="0.2">
      <c r="A250" s="21" t="s">
        <v>439</v>
      </c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s="20" customFormat="1" x14ac:dyDescent="0.2">
      <c r="A251" s="23" t="s">
        <v>20</v>
      </c>
      <c r="B251" s="23"/>
      <c r="C251" s="23"/>
      <c r="D251" s="13" t="s">
        <v>325</v>
      </c>
      <c r="E251" s="14" t="s">
        <v>80</v>
      </c>
      <c r="F251" s="14" t="s">
        <v>39</v>
      </c>
      <c r="G251" s="14" t="s">
        <v>41</v>
      </c>
      <c r="H251" s="14" t="s">
        <v>41</v>
      </c>
      <c r="I251" s="14" t="s">
        <v>42</v>
      </c>
      <c r="J251" s="14" t="s">
        <v>440</v>
      </c>
      <c r="K251" s="23" t="s">
        <v>90</v>
      </c>
      <c r="L251" s="23" t="s">
        <v>39</v>
      </c>
    </row>
    <row r="252" spans="1:12" s="20" customFormat="1" x14ac:dyDescent="0.2">
      <c r="A252" s="23" t="s">
        <v>23</v>
      </c>
      <c r="B252" s="23"/>
      <c r="C252" s="23"/>
      <c r="D252" s="13" t="s">
        <v>322</v>
      </c>
      <c r="E252" s="14" t="s">
        <v>68</v>
      </c>
      <c r="F252" s="14" t="s">
        <v>39</v>
      </c>
      <c r="G252" s="14" t="s">
        <v>41</v>
      </c>
      <c r="H252" s="14" t="s">
        <v>62</v>
      </c>
      <c r="I252" s="14" t="s">
        <v>323</v>
      </c>
      <c r="J252" s="14" t="s">
        <v>441</v>
      </c>
      <c r="K252" s="23" t="s">
        <v>94</v>
      </c>
      <c r="L252" s="23" t="s">
        <v>39</v>
      </c>
    </row>
    <row r="253" spans="1:12" s="20" customFormat="1" x14ac:dyDescent="0.2">
      <c r="A253" s="23" t="s">
        <v>25</v>
      </c>
      <c r="B253" s="23"/>
      <c r="C253" s="23"/>
      <c r="D253" s="13" t="s">
        <v>79</v>
      </c>
      <c r="E253" s="14" t="s">
        <v>80</v>
      </c>
      <c r="F253" s="14" t="s">
        <v>20</v>
      </c>
      <c r="G253" s="14" t="s">
        <v>41</v>
      </c>
      <c r="H253" s="14"/>
      <c r="I253" s="14" t="s">
        <v>46</v>
      </c>
      <c r="J253" s="14" t="s">
        <v>442</v>
      </c>
      <c r="K253" s="23" t="s">
        <v>140</v>
      </c>
      <c r="L253" s="23" t="s">
        <v>23</v>
      </c>
    </row>
    <row r="254" spans="1:12" s="20" customFormat="1" x14ac:dyDescent="0.2">
      <c r="A254" s="23" t="s">
        <v>24</v>
      </c>
      <c r="B254" s="23"/>
      <c r="C254" s="23"/>
      <c r="D254" s="13" t="s">
        <v>330</v>
      </c>
      <c r="E254" s="14" t="s">
        <v>49</v>
      </c>
      <c r="F254" s="14" t="s">
        <v>20</v>
      </c>
      <c r="G254" s="14" t="s">
        <v>41</v>
      </c>
      <c r="H254" s="14" t="s">
        <v>41</v>
      </c>
      <c r="I254" s="14" t="s">
        <v>323</v>
      </c>
      <c r="J254" s="14" t="s">
        <v>443</v>
      </c>
      <c r="K254" s="23" t="s">
        <v>55</v>
      </c>
      <c r="L254" s="23" t="s">
        <v>25</v>
      </c>
    </row>
    <row r="255" spans="1:12" s="20" customFormat="1" x14ac:dyDescent="0.2">
      <c r="A255" s="23" t="s">
        <v>82</v>
      </c>
      <c r="B255" s="23"/>
      <c r="C255" s="23"/>
      <c r="D255" s="13" t="s">
        <v>340</v>
      </c>
      <c r="E255" s="14" t="s">
        <v>38</v>
      </c>
      <c r="F255" s="14" t="s">
        <v>25</v>
      </c>
      <c r="G255" s="14" t="s">
        <v>41</v>
      </c>
      <c r="H255" s="14" t="s">
        <v>41</v>
      </c>
      <c r="I255" s="14" t="s">
        <v>65</v>
      </c>
      <c r="J255" s="14" t="s">
        <v>444</v>
      </c>
      <c r="K255" s="23" t="s">
        <v>103</v>
      </c>
      <c r="L255" s="23" t="s">
        <v>25</v>
      </c>
    </row>
    <row r="256" spans="1:12" s="20" customFormat="1" x14ac:dyDescent="0.2">
      <c r="A256" s="23" t="s">
        <v>150</v>
      </c>
      <c r="B256" s="23"/>
      <c r="C256" s="23"/>
      <c r="D256" s="13" t="s">
        <v>333</v>
      </c>
      <c r="E256" s="14" t="s">
        <v>38</v>
      </c>
      <c r="F256" s="14" t="s">
        <v>23</v>
      </c>
      <c r="G256" s="14" t="s">
        <v>41</v>
      </c>
      <c r="H256" s="14" t="s">
        <v>41</v>
      </c>
      <c r="I256" s="14" t="s">
        <v>50</v>
      </c>
      <c r="J256" s="14" t="s">
        <v>445</v>
      </c>
      <c r="K256" s="23" t="s">
        <v>86</v>
      </c>
      <c r="L256" s="23" t="s">
        <v>56</v>
      </c>
    </row>
    <row r="257" spans="1:12" s="20" customFormat="1" x14ac:dyDescent="0.2">
      <c r="A257" s="21" t="s">
        <v>446</v>
      </c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s="20" customFormat="1" x14ac:dyDescent="0.2">
      <c r="A258" s="23" t="s">
        <v>20</v>
      </c>
      <c r="B258" s="23"/>
      <c r="C258" s="23"/>
      <c r="D258" s="13" t="s">
        <v>314</v>
      </c>
      <c r="E258" s="14" t="s">
        <v>38</v>
      </c>
      <c r="F258" s="14" t="s">
        <v>20</v>
      </c>
      <c r="G258" s="14" t="s">
        <v>62</v>
      </c>
      <c r="H258" s="14"/>
      <c r="I258" s="14" t="s">
        <v>59</v>
      </c>
      <c r="J258" s="14" t="s">
        <v>447</v>
      </c>
      <c r="K258" s="23" t="s">
        <v>28</v>
      </c>
      <c r="L258" s="23" t="s">
        <v>23</v>
      </c>
    </row>
    <row r="259" spans="1:12" s="20" customFormat="1" x14ac:dyDescent="0.2">
      <c r="A259" s="23" t="s">
        <v>23</v>
      </c>
      <c r="B259" s="23"/>
      <c r="C259" s="23"/>
      <c r="D259" s="13" t="s">
        <v>223</v>
      </c>
      <c r="E259" s="14" t="s">
        <v>38</v>
      </c>
      <c r="F259" s="14" t="s">
        <v>20</v>
      </c>
      <c r="G259" s="14" t="s">
        <v>62</v>
      </c>
      <c r="H259" s="14" t="s">
        <v>62</v>
      </c>
      <c r="I259" s="14" t="s">
        <v>46</v>
      </c>
      <c r="J259" s="14" t="s">
        <v>448</v>
      </c>
      <c r="K259" s="23" t="s">
        <v>31</v>
      </c>
      <c r="L259" s="23" t="s">
        <v>23</v>
      </c>
    </row>
    <row r="260" spans="1:12" s="20" customFormat="1" x14ac:dyDescent="0.2">
      <c r="A260" s="23" t="s">
        <v>25</v>
      </c>
      <c r="B260" s="23"/>
      <c r="C260" s="23"/>
      <c r="D260" s="13" t="s">
        <v>316</v>
      </c>
      <c r="E260" s="14" t="s">
        <v>80</v>
      </c>
      <c r="F260" s="14" t="s">
        <v>23</v>
      </c>
      <c r="G260" s="14" t="s">
        <v>62</v>
      </c>
      <c r="H260" s="14"/>
      <c r="I260" s="14" t="s">
        <v>317</v>
      </c>
      <c r="J260" s="14" t="s">
        <v>449</v>
      </c>
      <c r="K260" s="23" t="s">
        <v>140</v>
      </c>
      <c r="L260" s="23" t="s">
        <v>25</v>
      </c>
    </row>
    <row r="261" spans="1:12" s="20" customFormat="1" x14ac:dyDescent="0.2">
      <c r="A261" s="21" t="s">
        <v>450</v>
      </c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 s="20" customFormat="1" x14ac:dyDescent="0.2">
      <c r="A262" s="23" t="s">
        <v>20</v>
      </c>
      <c r="B262" s="23"/>
      <c r="C262" s="23"/>
      <c r="D262" s="13" t="s">
        <v>350</v>
      </c>
      <c r="E262" s="14" t="s">
        <v>38</v>
      </c>
      <c r="F262" s="14" t="s">
        <v>39</v>
      </c>
      <c r="G262" s="14" t="s">
        <v>41</v>
      </c>
      <c r="H262" s="14" t="s">
        <v>41</v>
      </c>
      <c r="I262" s="14" t="s">
        <v>42</v>
      </c>
      <c r="J262" s="14" t="s">
        <v>451</v>
      </c>
      <c r="K262" s="23" t="s">
        <v>28</v>
      </c>
      <c r="L262" s="23" t="s">
        <v>39</v>
      </c>
    </row>
    <row r="263" spans="1:12" s="20" customFormat="1" x14ac:dyDescent="0.2">
      <c r="A263" s="23" t="s">
        <v>23</v>
      </c>
      <c r="B263" s="23"/>
      <c r="C263" s="23"/>
      <c r="D263" s="13" t="s">
        <v>64</v>
      </c>
      <c r="E263" s="14" t="s">
        <v>22</v>
      </c>
      <c r="F263" s="14" t="s">
        <v>39</v>
      </c>
      <c r="G263" s="14" t="s">
        <v>41</v>
      </c>
      <c r="H263" s="14" t="s">
        <v>62</v>
      </c>
      <c r="I263" s="14" t="s">
        <v>65</v>
      </c>
      <c r="J263" s="14" t="s">
        <v>452</v>
      </c>
      <c r="K263" s="23" t="s">
        <v>31</v>
      </c>
      <c r="L263" s="23" t="s">
        <v>20</v>
      </c>
    </row>
    <row r="264" spans="1:12" s="20" customFormat="1" x14ac:dyDescent="0.2">
      <c r="A264" s="23" t="s">
        <v>25</v>
      </c>
      <c r="B264" s="23"/>
      <c r="C264" s="23"/>
      <c r="D264" s="13" t="s">
        <v>356</v>
      </c>
      <c r="E264" s="14" t="s">
        <v>22</v>
      </c>
      <c r="F264" s="14" t="s">
        <v>20</v>
      </c>
      <c r="G264" s="14" t="s">
        <v>41</v>
      </c>
      <c r="H264" s="14"/>
      <c r="I264" s="14" t="s">
        <v>201</v>
      </c>
      <c r="J264" s="14" t="s">
        <v>453</v>
      </c>
      <c r="K264" s="23" t="s">
        <v>35</v>
      </c>
      <c r="L264" s="23" t="s">
        <v>23</v>
      </c>
    </row>
    <row r="265" spans="1:12" s="20" customFormat="1" x14ac:dyDescent="0.2">
      <c r="A265" s="23" t="s">
        <v>24</v>
      </c>
      <c r="B265" s="23"/>
      <c r="C265" s="23"/>
      <c r="D265" s="13" t="s">
        <v>358</v>
      </c>
      <c r="E265" s="14" t="s">
        <v>38</v>
      </c>
      <c r="F265" s="14" t="s">
        <v>25</v>
      </c>
      <c r="G265" s="14" t="s">
        <v>41</v>
      </c>
      <c r="H265" s="14" t="s">
        <v>62</v>
      </c>
      <c r="I265" s="14" t="s">
        <v>84</v>
      </c>
      <c r="J265" s="14" t="s">
        <v>454</v>
      </c>
      <c r="K265" s="23" t="s">
        <v>55</v>
      </c>
      <c r="L265" s="23"/>
    </row>
    <row r="266" spans="1:12" s="20" customFormat="1" x14ac:dyDescent="0.2">
      <c r="A266" s="21" t="s">
        <v>455</v>
      </c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1:12" s="20" customFormat="1" x14ac:dyDescent="0.2">
      <c r="A267" s="23" t="s">
        <v>20</v>
      </c>
      <c r="B267" s="23"/>
      <c r="C267" s="23"/>
      <c r="D267" s="13" t="s">
        <v>362</v>
      </c>
      <c r="E267" s="14" t="s">
        <v>68</v>
      </c>
      <c r="F267" s="14" t="s">
        <v>39</v>
      </c>
      <c r="G267" s="14" t="s">
        <v>40</v>
      </c>
      <c r="H267" s="14" t="s">
        <v>41</v>
      </c>
      <c r="I267" s="14" t="s">
        <v>119</v>
      </c>
      <c r="J267" s="14" t="s">
        <v>456</v>
      </c>
      <c r="K267" s="23" t="s">
        <v>90</v>
      </c>
      <c r="L267" s="23" t="s">
        <v>20</v>
      </c>
    </row>
    <row r="268" spans="1:12" s="20" customFormat="1" x14ac:dyDescent="0.2">
      <c r="A268" s="23" t="s">
        <v>23</v>
      </c>
      <c r="B268" s="23"/>
      <c r="C268" s="23"/>
      <c r="D268" s="13" t="s">
        <v>364</v>
      </c>
      <c r="E268" s="14" t="s">
        <v>80</v>
      </c>
      <c r="F268" s="14" t="s">
        <v>20</v>
      </c>
      <c r="G268" s="14" t="s">
        <v>40</v>
      </c>
      <c r="H268" s="14" t="s">
        <v>41</v>
      </c>
      <c r="I268" s="14" t="s">
        <v>96</v>
      </c>
      <c r="J268" s="14" t="s">
        <v>457</v>
      </c>
      <c r="K268" s="23" t="s">
        <v>94</v>
      </c>
      <c r="L268" s="23" t="s">
        <v>23</v>
      </c>
    </row>
    <row r="269" spans="1:12" s="20" customFormat="1" x14ac:dyDescent="0.2">
      <c r="A269" s="23" t="s">
        <v>25</v>
      </c>
      <c r="B269" s="23"/>
      <c r="C269" s="23"/>
      <c r="D269" s="13" t="s">
        <v>95</v>
      </c>
      <c r="E269" s="14" t="s">
        <v>38</v>
      </c>
      <c r="F269" s="14" t="s">
        <v>23</v>
      </c>
      <c r="G269" s="14" t="s">
        <v>40</v>
      </c>
      <c r="H269" s="14" t="s">
        <v>41</v>
      </c>
      <c r="I269" s="14" t="s">
        <v>96</v>
      </c>
      <c r="J269" s="14" t="s">
        <v>458</v>
      </c>
      <c r="K269" s="23" t="s">
        <v>35</v>
      </c>
      <c r="L269" s="23" t="s">
        <v>23</v>
      </c>
    </row>
    <row r="270" spans="1:12" s="20" customFormat="1" x14ac:dyDescent="0.2">
      <c r="A270" s="23" t="s">
        <v>24</v>
      </c>
      <c r="B270" s="23"/>
      <c r="C270" s="23"/>
      <c r="D270" s="13" t="s">
        <v>98</v>
      </c>
      <c r="E270" s="14" t="s">
        <v>68</v>
      </c>
      <c r="F270" s="14" t="s">
        <v>25</v>
      </c>
      <c r="G270" s="14" t="s">
        <v>40</v>
      </c>
      <c r="H270" s="14" t="s">
        <v>41</v>
      </c>
      <c r="I270" s="14" t="s">
        <v>99</v>
      </c>
      <c r="J270" s="14" t="s">
        <v>459</v>
      </c>
      <c r="K270" s="23" t="s">
        <v>71</v>
      </c>
      <c r="L270" s="23" t="s">
        <v>25</v>
      </c>
    </row>
    <row r="271" spans="1:12" s="20" customFormat="1" x14ac:dyDescent="0.2">
      <c r="A271" s="23" t="s">
        <v>82</v>
      </c>
      <c r="B271" s="23"/>
      <c r="C271" s="23"/>
      <c r="D271" s="13" t="s">
        <v>369</v>
      </c>
      <c r="E271" s="14" t="s">
        <v>22</v>
      </c>
      <c r="F271" s="14" t="s">
        <v>23</v>
      </c>
      <c r="G271" s="14" t="s">
        <v>40</v>
      </c>
      <c r="H271" s="14"/>
      <c r="I271" s="14" t="s">
        <v>33</v>
      </c>
      <c r="J271" s="14" t="s">
        <v>460</v>
      </c>
      <c r="K271" s="23" t="s">
        <v>103</v>
      </c>
      <c r="L271" s="23" t="s">
        <v>25</v>
      </c>
    </row>
    <row r="272" spans="1:12" s="20" customFormat="1" x14ac:dyDescent="0.2">
      <c r="A272" s="23" t="s">
        <v>150</v>
      </c>
      <c r="B272" s="23"/>
      <c r="C272" s="23"/>
      <c r="D272" s="13" t="s">
        <v>371</v>
      </c>
      <c r="E272" s="14" t="s">
        <v>49</v>
      </c>
      <c r="F272" s="14" t="s">
        <v>25</v>
      </c>
      <c r="G272" s="14" t="s">
        <v>40</v>
      </c>
      <c r="H272" s="14" t="s">
        <v>41</v>
      </c>
      <c r="I272" s="14" t="s">
        <v>65</v>
      </c>
      <c r="J272" s="14" t="s">
        <v>461</v>
      </c>
      <c r="K272" s="23" t="s">
        <v>86</v>
      </c>
      <c r="L272" s="23" t="s">
        <v>25</v>
      </c>
    </row>
    <row r="273" spans="1:12" s="20" customFormat="1" x14ac:dyDescent="0.2">
      <c r="A273" s="23" t="s">
        <v>145</v>
      </c>
      <c r="B273" s="23"/>
      <c r="C273" s="23"/>
      <c r="D273" s="13" t="s">
        <v>380</v>
      </c>
      <c r="E273" s="14" t="s">
        <v>38</v>
      </c>
      <c r="F273" s="14" t="s">
        <v>25</v>
      </c>
      <c r="G273" s="14" t="s">
        <v>40</v>
      </c>
      <c r="H273" s="14" t="s">
        <v>41</v>
      </c>
      <c r="I273" s="14" t="s">
        <v>96</v>
      </c>
      <c r="J273" s="14" t="s">
        <v>462</v>
      </c>
      <c r="K273" s="23" t="s">
        <v>164</v>
      </c>
      <c r="L273" s="23" t="s">
        <v>25</v>
      </c>
    </row>
    <row r="274" spans="1:12" s="20" customFormat="1" x14ac:dyDescent="0.2">
      <c r="A274" s="23" t="s">
        <v>62</v>
      </c>
      <c r="B274" s="23"/>
      <c r="C274" s="23"/>
      <c r="D274" s="13" t="s">
        <v>375</v>
      </c>
      <c r="E274" s="14" t="s">
        <v>22</v>
      </c>
      <c r="F274" s="14" t="s">
        <v>25</v>
      </c>
      <c r="G274" s="14" t="s">
        <v>40</v>
      </c>
      <c r="H274" s="14" t="s">
        <v>41</v>
      </c>
      <c r="I274" s="14" t="s">
        <v>311</v>
      </c>
      <c r="J274" s="14" t="s">
        <v>463</v>
      </c>
      <c r="K274" s="23" t="s">
        <v>167</v>
      </c>
      <c r="L274" s="23" t="s">
        <v>56</v>
      </c>
    </row>
    <row r="275" spans="1:12" s="20" customFormat="1" x14ac:dyDescent="0.2">
      <c r="A275" s="21" t="s">
        <v>464</v>
      </c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1:12" s="20" customFormat="1" x14ac:dyDescent="0.2">
      <c r="A276" s="23" t="s">
        <v>20</v>
      </c>
      <c r="B276" s="23"/>
      <c r="C276" s="23"/>
      <c r="D276" s="13" t="s">
        <v>227</v>
      </c>
      <c r="E276" s="14" t="s">
        <v>49</v>
      </c>
      <c r="F276" s="14" t="s">
        <v>20</v>
      </c>
      <c r="G276" s="14" t="s">
        <v>40</v>
      </c>
      <c r="H276" s="14" t="s">
        <v>41</v>
      </c>
      <c r="I276" s="14" t="s">
        <v>65</v>
      </c>
      <c r="J276" s="14" t="s">
        <v>465</v>
      </c>
      <c r="K276" s="23" t="s">
        <v>28</v>
      </c>
      <c r="L276" s="23" t="s">
        <v>20</v>
      </c>
    </row>
    <row r="277" spans="1:12" s="20" customFormat="1" x14ac:dyDescent="0.2">
      <c r="A277" s="23" t="s">
        <v>23</v>
      </c>
      <c r="B277" s="23"/>
      <c r="C277" s="23"/>
      <c r="D277" s="13" t="s">
        <v>45</v>
      </c>
      <c r="E277" s="14" t="s">
        <v>38</v>
      </c>
      <c r="F277" s="14" t="s">
        <v>39</v>
      </c>
      <c r="G277" s="14" t="s">
        <v>40</v>
      </c>
      <c r="H277" s="14"/>
      <c r="I277" s="14" t="s">
        <v>46</v>
      </c>
      <c r="J277" s="14" t="s">
        <v>466</v>
      </c>
      <c r="K277" s="23" t="s">
        <v>31</v>
      </c>
      <c r="L277" s="23" t="s">
        <v>23</v>
      </c>
    </row>
    <row r="278" spans="1:12" s="20" customFormat="1" x14ac:dyDescent="0.2">
      <c r="A278" s="23" t="s">
        <v>25</v>
      </c>
      <c r="B278" s="23"/>
      <c r="C278" s="23"/>
      <c r="D278" s="13" t="s">
        <v>392</v>
      </c>
      <c r="E278" s="14" t="s">
        <v>22</v>
      </c>
      <c r="F278" s="14" t="s">
        <v>20</v>
      </c>
      <c r="G278" s="14" t="s">
        <v>40</v>
      </c>
      <c r="H278" s="14" t="s">
        <v>41</v>
      </c>
      <c r="I278" s="14" t="s">
        <v>96</v>
      </c>
      <c r="J278" s="14" t="s">
        <v>467</v>
      </c>
      <c r="K278" s="23" t="s">
        <v>35</v>
      </c>
      <c r="L278" s="23" t="s">
        <v>25</v>
      </c>
    </row>
    <row r="279" spans="1:12" s="20" customFormat="1" x14ac:dyDescent="0.2">
      <c r="A279" s="23" t="s">
        <v>24</v>
      </c>
      <c r="B279" s="23"/>
      <c r="C279" s="23"/>
      <c r="D279" s="13" t="s">
        <v>235</v>
      </c>
      <c r="E279" s="14" t="s">
        <v>49</v>
      </c>
      <c r="F279" s="14" t="s">
        <v>20</v>
      </c>
      <c r="G279" s="14" t="s">
        <v>40</v>
      </c>
      <c r="H279" s="14" t="s">
        <v>41</v>
      </c>
      <c r="I279" s="14" t="s">
        <v>92</v>
      </c>
      <c r="J279" s="14" t="s">
        <v>468</v>
      </c>
      <c r="K279" s="23" t="s">
        <v>55</v>
      </c>
      <c r="L279" s="23" t="s">
        <v>25</v>
      </c>
    </row>
    <row r="280" spans="1:12" s="20" customFormat="1" x14ac:dyDescent="0.2">
      <c r="A280" s="23" t="s">
        <v>82</v>
      </c>
      <c r="B280" s="23"/>
      <c r="C280" s="23"/>
      <c r="D280" s="13" t="s">
        <v>233</v>
      </c>
      <c r="E280" s="14" t="s">
        <v>80</v>
      </c>
      <c r="F280" s="14" t="s">
        <v>20</v>
      </c>
      <c r="G280" s="14" t="s">
        <v>40</v>
      </c>
      <c r="H280" s="14" t="s">
        <v>41</v>
      </c>
      <c r="I280" s="14" t="s">
        <v>92</v>
      </c>
      <c r="J280" s="14" t="s">
        <v>469</v>
      </c>
      <c r="K280" s="23" t="s">
        <v>86</v>
      </c>
      <c r="L280" s="23" t="s">
        <v>25</v>
      </c>
    </row>
    <row r="281" spans="1:12" s="20" customFormat="1" x14ac:dyDescent="0.2">
      <c r="A281" s="23" t="s">
        <v>150</v>
      </c>
      <c r="B281" s="23"/>
      <c r="C281" s="23"/>
      <c r="D281" s="13" t="s">
        <v>402</v>
      </c>
      <c r="E281" s="14" t="s">
        <v>22</v>
      </c>
      <c r="F281" s="14" t="s">
        <v>56</v>
      </c>
      <c r="G281" s="14" t="s">
        <v>40</v>
      </c>
      <c r="H281" s="14" t="s">
        <v>41</v>
      </c>
      <c r="I281" s="14" t="s">
        <v>69</v>
      </c>
      <c r="J281" s="14" t="s">
        <v>470</v>
      </c>
      <c r="K281" s="23" t="s">
        <v>86</v>
      </c>
      <c r="L281" s="23" t="s">
        <v>25</v>
      </c>
    </row>
    <row r="282" spans="1:12" s="20" customFormat="1" x14ac:dyDescent="0.2">
      <c r="A282" s="23" t="s">
        <v>145</v>
      </c>
      <c r="B282" s="23"/>
      <c r="C282" s="23"/>
      <c r="D282" s="13" t="s">
        <v>397</v>
      </c>
      <c r="E282" s="14" t="s">
        <v>38</v>
      </c>
      <c r="F282" s="14" t="s">
        <v>23</v>
      </c>
      <c r="G282" s="14" t="s">
        <v>40</v>
      </c>
      <c r="H282" s="14"/>
      <c r="I282" s="14" t="s">
        <v>317</v>
      </c>
      <c r="J282" s="14" t="s">
        <v>471</v>
      </c>
      <c r="K282" s="23" t="s">
        <v>164</v>
      </c>
      <c r="L282" s="23" t="s">
        <v>56</v>
      </c>
    </row>
    <row r="283" spans="1:12" s="20" customFormat="1" x14ac:dyDescent="0.2">
      <c r="A283" s="23" t="s">
        <v>62</v>
      </c>
      <c r="B283" s="23"/>
      <c r="C283" s="23"/>
      <c r="D283" s="13" t="s">
        <v>240</v>
      </c>
      <c r="E283" s="14" t="s">
        <v>22</v>
      </c>
      <c r="F283" s="14" t="s">
        <v>23</v>
      </c>
      <c r="G283" s="14" t="s">
        <v>40</v>
      </c>
      <c r="H283" s="14" t="s">
        <v>41</v>
      </c>
      <c r="I283" s="14" t="s">
        <v>119</v>
      </c>
      <c r="J283" s="14" t="s">
        <v>472</v>
      </c>
      <c r="K283" s="23" t="s">
        <v>167</v>
      </c>
      <c r="L283" s="23" t="s">
        <v>56</v>
      </c>
    </row>
    <row r="285" spans="1:12" x14ac:dyDescent="0.2">
      <c r="A285" s="1" t="s">
        <v>473</v>
      </c>
      <c r="B285" s="1"/>
      <c r="C285" s="1"/>
      <c r="D285" s="8"/>
      <c r="E285" s="8"/>
      <c r="F285" s="8"/>
      <c r="G285" s="8"/>
      <c r="H285" s="8"/>
      <c r="I285" s="8"/>
      <c r="J285" s="8"/>
      <c r="K285" s="8"/>
      <c r="L285" s="8"/>
    </row>
    <row r="286" spans="1:12" x14ac:dyDescent="0.2">
      <c r="A286" s="21" t="s">
        <v>474</v>
      </c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1:12" x14ac:dyDescent="0.2">
      <c r="A287" s="22" t="s">
        <v>244</v>
      </c>
      <c r="B287" s="22"/>
      <c r="C287" s="22"/>
      <c r="D287" s="22" t="s">
        <v>11</v>
      </c>
      <c r="E287" s="22" t="s">
        <v>12</v>
      </c>
      <c r="F287" s="22" t="s">
        <v>13</v>
      </c>
      <c r="G287" s="22" t="s">
        <v>14</v>
      </c>
      <c r="H287" s="22" t="s">
        <v>15</v>
      </c>
      <c r="I287" s="22" t="s">
        <v>16</v>
      </c>
      <c r="J287" s="22" t="s">
        <v>17</v>
      </c>
      <c r="K287" s="22"/>
      <c r="L287" s="22"/>
    </row>
    <row r="288" spans="1:12" x14ac:dyDescent="0.2">
      <c r="A288" s="23" t="s">
        <v>20</v>
      </c>
      <c r="B288" s="23"/>
      <c r="C288" s="23"/>
      <c r="D288" s="13" t="s">
        <v>144</v>
      </c>
      <c r="E288" s="14" t="s">
        <v>22</v>
      </c>
      <c r="F288" s="14" t="s">
        <v>39</v>
      </c>
      <c r="G288" s="14" t="s">
        <v>145</v>
      </c>
      <c r="H288" s="14" t="s">
        <v>145</v>
      </c>
      <c r="I288" s="14" t="s">
        <v>96</v>
      </c>
      <c r="J288" s="14" t="s">
        <v>475</v>
      </c>
      <c r="K288" s="23" t="s">
        <v>28</v>
      </c>
      <c r="L288" s="23" t="s">
        <v>39</v>
      </c>
    </row>
    <row r="289" spans="1:12" x14ac:dyDescent="0.2">
      <c r="A289" s="21" t="s">
        <v>476</v>
      </c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1:12" x14ac:dyDescent="0.2">
      <c r="A290" s="22" t="s">
        <v>244</v>
      </c>
      <c r="B290" s="22" t="s">
        <v>477</v>
      </c>
      <c r="C290" s="22" t="s">
        <v>247</v>
      </c>
      <c r="D290" s="22" t="s">
        <v>11</v>
      </c>
      <c r="E290" s="22" t="s">
        <v>12</v>
      </c>
      <c r="F290" s="22" t="s">
        <v>13</v>
      </c>
      <c r="G290" s="22" t="s">
        <v>14</v>
      </c>
      <c r="H290" s="22" t="s">
        <v>15</v>
      </c>
      <c r="I290" s="22" t="s">
        <v>16</v>
      </c>
      <c r="J290" s="22" t="s">
        <v>17</v>
      </c>
      <c r="K290" s="22"/>
      <c r="L290" s="22"/>
    </row>
    <row r="291" spans="1:12" x14ac:dyDescent="0.2">
      <c r="A291" s="23" t="s">
        <v>20</v>
      </c>
      <c r="B291" s="23"/>
      <c r="C291" s="23"/>
      <c r="D291" s="13" t="s">
        <v>274</v>
      </c>
      <c r="E291" s="14" t="s">
        <v>49</v>
      </c>
      <c r="F291" s="14" t="s">
        <v>23</v>
      </c>
      <c r="G291" s="14" t="s">
        <v>150</v>
      </c>
      <c r="H291" s="14"/>
      <c r="I291" s="14" t="s">
        <v>126</v>
      </c>
      <c r="J291" s="14" t="s">
        <v>478</v>
      </c>
      <c r="K291" s="23" t="s">
        <v>28</v>
      </c>
      <c r="L291" s="23"/>
    </row>
    <row r="292" spans="1:12" x14ac:dyDescent="0.2">
      <c r="A292" s="23" t="s">
        <v>23</v>
      </c>
      <c r="B292" s="23"/>
      <c r="C292" s="23" t="s">
        <v>20</v>
      </c>
      <c r="D292" s="13" t="s">
        <v>129</v>
      </c>
      <c r="E292" s="14" t="s">
        <v>22</v>
      </c>
      <c r="F292" s="14" t="s">
        <v>20</v>
      </c>
      <c r="G292" s="14" t="s">
        <v>24</v>
      </c>
      <c r="H292" s="14" t="s">
        <v>25</v>
      </c>
      <c r="I292" s="14" t="s">
        <v>42</v>
      </c>
      <c r="J292" s="14" t="s">
        <v>479</v>
      </c>
      <c r="K292" s="23" t="s">
        <v>31</v>
      </c>
      <c r="L292" s="23" t="s">
        <v>20</v>
      </c>
    </row>
    <row r="293" spans="1:12" x14ac:dyDescent="0.2">
      <c r="A293" s="23" t="s">
        <v>25</v>
      </c>
      <c r="B293" s="23" t="s">
        <v>20</v>
      </c>
      <c r="C293" s="23"/>
      <c r="D293" s="13" t="s">
        <v>258</v>
      </c>
      <c r="E293" s="14" t="s">
        <v>38</v>
      </c>
      <c r="F293" s="14" t="s">
        <v>39</v>
      </c>
      <c r="G293" s="14" t="s">
        <v>20</v>
      </c>
      <c r="H293" s="14" t="s">
        <v>20</v>
      </c>
      <c r="I293" s="14" t="s">
        <v>177</v>
      </c>
      <c r="J293" s="14" t="s">
        <v>480</v>
      </c>
      <c r="K293" s="23" t="s">
        <v>35</v>
      </c>
      <c r="L293" s="23"/>
    </row>
    <row r="294" spans="1:12" x14ac:dyDescent="0.2">
      <c r="A294" s="21" t="s">
        <v>481</v>
      </c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1:12" x14ac:dyDescent="0.2">
      <c r="A295" s="23" t="s">
        <v>20</v>
      </c>
      <c r="B295" s="23"/>
      <c r="C295" s="23"/>
      <c r="D295" s="13" t="s">
        <v>32</v>
      </c>
      <c r="E295" s="14" t="s">
        <v>22</v>
      </c>
      <c r="F295" s="14" t="s">
        <v>23</v>
      </c>
      <c r="G295" s="14" t="s">
        <v>25</v>
      </c>
      <c r="H295" s="14" t="s">
        <v>25</v>
      </c>
      <c r="I295" s="14" t="s">
        <v>33</v>
      </c>
      <c r="J295" s="14" t="s">
        <v>482</v>
      </c>
      <c r="K295" s="23" t="s">
        <v>28</v>
      </c>
      <c r="L295" s="23" t="s">
        <v>25</v>
      </c>
    </row>
    <row r="296" spans="1:12" x14ac:dyDescent="0.2">
      <c r="A296" s="23" t="s">
        <v>23</v>
      </c>
      <c r="B296" s="23"/>
      <c r="C296" s="23"/>
      <c r="D296" s="13" t="s">
        <v>107</v>
      </c>
      <c r="E296" s="14" t="s">
        <v>38</v>
      </c>
      <c r="F296" s="14" t="s">
        <v>39</v>
      </c>
      <c r="G296" s="14" t="s">
        <v>23</v>
      </c>
      <c r="H296" s="14"/>
      <c r="I296" s="14" t="s">
        <v>84</v>
      </c>
      <c r="J296" s="14" t="s">
        <v>483</v>
      </c>
      <c r="K296" s="23" t="s">
        <v>31</v>
      </c>
      <c r="L296" s="23" t="s">
        <v>23</v>
      </c>
    </row>
    <row r="297" spans="1:12" x14ac:dyDescent="0.2">
      <c r="A297" s="21" t="s">
        <v>484</v>
      </c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1:12" x14ac:dyDescent="0.2">
      <c r="A298" s="22" t="s">
        <v>244</v>
      </c>
      <c r="B298" s="22" t="s">
        <v>247</v>
      </c>
      <c r="C298" s="22" t="s">
        <v>485</v>
      </c>
      <c r="D298" s="22" t="s">
        <v>11</v>
      </c>
      <c r="E298" s="22" t="s">
        <v>12</v>
      </c>
      <c r="F298" s="22" t="s">
        <v>13</v>
      </c>
      <c r="G298" s="22" t="s">
        <v>14</v>
      </c>
      <c r="H298" s="22" t="s">
        <v>15</v>
      </c>
      <c r="I298" s="22" t="s">
        <v>16</v>
      </c>
      <c r="J298" s="22" t="s">
        <v>17</v>
      </c>
      <c r="K298" s="22" t="s">
        <v>18</v>
      </c>
      <c r="L298" s="22" t="s">
        <v>13</v>
      </c>
    </row>
    <row r="299" spans="1:12" x14ac:dyDescent="0.2">
      <c r="A299" s="4" t="s">
        <v>20</v>
      </c>
      <c r="C299" s="4" t="s">
        <v>20</v>
      </c>
      <c r="D299" s="11" t="s">
        <v>266</v>
      </c>
      <c r="E299" s="12" t="s">
        <v>38</v>
      </c>
      <c r="F299" s="12" t="s">
        <v>20</v>
      </c>
      <c r="G299" s="12" t="s">
        <v>150</v>
      </c>
      <c r="H299" s="12" t="s">
        <v>82</v>
      </c>
      <c r="I299" s="12" t="s">
        <v>267</v>
      </c>
      <c r="J299" s="12" t="s">
        <v>486</v>
      </c>
      <c r="K299" s="4" t="s">
        <v>28</v>
      </c>
      <c r="L299" s="4" t="s">
        <v>20</v>
      </c>
    </row>
    <row r="300" spans="1:12" x14ac:dyDescent="0.2">
      <c r="A300" s="4" t="s">
        <v>23</v>
      </c>
      <c r="C300" s="4" t="s">
        <v>23</v>
      </c>
      <c r="D300" s="11" t="s">
        <v>136</v>
      </c>
      <c r="E300" s="12" t="s">
        <v>80</v>
      </c>
      <c r="F300" s="12" t="s">
        <v>44</v>
      </c>
      <c r="G300" s="12" t="s">
        <v>82</v>
      </c>
      <c r="H300" s="12" t="s">
        <v>24</v>
      </c>
      <c r="I300" s="12" t="s">
        <v>84</v>
      </c>
      <c r="J300" s="12" t="s">
        <v>487</v>
      </c>
      <c r="K300" s="4" t="s">
        <v>94</v>
      </c>
      <c r="L300" s="4" t="s">
        <v>39</v>
      </c>
    </row>
    <row r="301" spans="1:12" x14ac:dyDescent="0.2">
      <c r="A301" s="4" t="s">
        <v>25</v>
      </c>
      <c r="B301" s="4" t="s">
        <v>20</v>
      </c>
      <c r="D301" s="11" t="s">
        <v>115</v>
      </c>
      <c r="E301" s="12" t="s">
        <v>49</v>
      </c>
      <c r="F301" s="12" t="s">
        <v>23</v>
      </c>
      <c r="G301" s="12" t="s">
        <v>24</v>
      </c>
      <c r="H301" s="12" t="s">
        <v>25</v>
      </c>
      <c r="I301" s="12" t="s">
        <v>84</v>
      </c>
      <c r="J301" s="12" t="s">
        <v>488</v>
      </c>
      <c r="K301" s="4" t="s">
        <v>35</v>
      </c>
      <c r="L301" s="4" t="s">
        <v>56</v>
      </c>
    </row>
    <row r="302" spans="1:12" x14ac:dyDescent="0.2">
      <c r="A302" s="4" t="s">
        <v>24</v>
      </c>
      <c r="B302" s="4" t="s">
        <v>23</v>
      </c>
      <c r="D302" s="13" t="s">
        <v>29</v>
      </c>
      <c r="E302" s="14" t="s">
        <v>22</v>
      </c>
      <c r="F302" s="14" t="s">
        <v>25</v>
      </c>
      <c r="G302" s="14" t="s">
        <v>24</v>
      </c>
      <c r="H302" s="14" t="s">
        <v>25</v>
      </c>
      <c r="I302" s="14" t="s">
        <v>26</v>
      </c>
      <c r="J302" s="14" t="s">
        <v>489</v>
      </c>
      <c r="K302" s="4" t="s">
        <v>55</v>
      </c>
      <c r="L302" s="4" t="s">
        <v>56</v>
      </c>
    </row>
    <row r="303" spans="1:12" x14ac:dyDescent="0.2">
      <c r="A303" s="4" t="s">
        <v>82</v>
      </c>
      <c r="B303" s="4" t="s">
        <v>25</v>
      </c>
      <c r="D303" s="13" t="s">
        <v>111</v>
      </c>
      <c r="E303" s="14" t="s">
        <v>49</v>
      </c>
      <c r="F303" s="14" t="s">
        <v>23</v>
      </c>
      <c r="G303" s="14" t="s">
        <v>24</v>
      </c>
      <c r="H303" s="14" t="s">
        <v>24</v>
      </c>
      <c r="I303" s="14" t="s">
        <v>112</v>
      </c>
      <c r="J303" s="14" t="s">
        <v>490</v>
      </c>
      <c r="K303" s="4" t="s">
        <v>103</v>
      </c>
      <c r="L303" s="4" t="s">
        <v>56</v>
      </c>
    </row>
    <row r="304" spans="1:12" x14ac:dyDescent="0.2">
      <c r="A304" s="4" t="s">
        <v>150</v>
      </c>
      <c r="C304" s="4" t="s">
        <v>25</v>
      </c>
      <c r="D304" s="11" t="s">
        <v>123</v>
      </c>
      <c r="E304" s="12" t="s">
        <v>38</v>
      </c>
      <c r="F304" s="12" t="s">
        <v>25</v>
      </c>
      <c r="G304" s="12" t="s">
        <v>82</v>
      </c>
      <c r="H304" s="12" t="s">
        <v>24</v>
      </c>
      <c r="I304" s="12" t="s">
        <v>96</v>
      </c>
      <c r="J304" s="12" t="s">
        <v>491</v>
      </c>
      <c r="K304" s="4" t="s">
        <v>86</v>
      </c>
    </row>
    <row r="305" spans="1:12" x14ac:dyDescent="0.2">
      <c r="A305" s="4" t="s">
        <v>145</v>
      </c>
      <c r="C305" s="4" t="s">
        <v>24</v>
      </c>
      <c r="D305" s="13" t="s">
        <v>168</v>
      </c>
      <c r="E305" s="12" t="s">
        <v>22</v>
      </c>
      <c r="F305" s="12" t="s">
        <v>56</v>
      </c>
      <c r="G305" s="12" t="s">
        <v>82</v>
      </c>
      <c r="H305" s="12" t="s">
        <v>82</v>
      </c>
      <c r="I305" s="12" t="s">
        <v>169</v>
      </c>
      <c r="J305" s="12" t="s">
        <v>492</v>
      </c>
      <c r="K305" s="4" t="s">
        <v>164</v>
      </c>
    </row>
    <row r="306" spans="1:12" x14ac:dyDescent="0.2">
      <c r="A306" s="9" t="s">
        <v>493</v>
      </c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x14ac:dyDescent="0.2">
      <c r="A307" s="4" t="s">
        <v>20</v>
      </c>
      <c r="D307" s="11" t="s">
        <v>281</v>
      </c>
      <c r="E307" s="12" t="s">
        <v>68</v>
      </c>
      <c r="F307" s="12" t="s">
        <v>39</v>
      </c>
      <c r="G307" s="12" t="s">
        <v>145</v>
      </c>
      <c r="H307" s="12" t="s">
        <v>145</v>
      </c>
      <c r="I307" s="12" t="s">
        <v>42</v>
      </c>
      <c r="J307" s="12" t="s">
        <v>494</v>
      </c>
      <c r="K307" s="4" t="s">
        <v>90</v>
      </c>
      <c r="L307" s="4" t="s">
        <v>39</v>
      </c>
    </row>
    <row r="308" spans="1:12" x14ac:dyDescent="0.2">
      <c r="A308" s="4" t="s">
        <v>23</v>
      </c>
      <c r="D308" s="11" t="s">
        <v>284</v>
      </c>
      <c r="E308" s="12" t="s">
        <v>80</v>
      </c>
      <c r="F308" s="12" t="s">
        <v>39</v>
      </c>
      <c r="G308" s="12" t="s">
        <v>145</v>
      </c>
      <c r="H308" s="12" t="s">
        <v>150</v>
      </c>
      <c r="I308" s="12" t="s">
        <v>119</v>
      </c>
      <c r="J308" s="12" t="s">
        <v>495</v>
      </c>
      <c r="K308" s="4" t="s">
        <v>94</v>
      </c>
      <c r="L308" s="4" t="s">
        <v>20</v>
      </c>
    </row>
    <row r="309" spans="1:12" x14ac:dyDescent="0.2">
      <c r="A309" s="4" t="s">
        <v>25</v>
      </c>
      <c r="D309" s="11" t="s">
        <v>286</v>
      </c>
      <c r="E309" s="12" t="s">
        <v>22</v>
      </c>
      <c r="F309" s="12" t="s">
        <v>23</v>
      </c>
      <c r="G309" s="12" t="s">
        <v>145</v>
      </c>
      <c r="H309" s="12" t="s">
        <v>145</v>
      </c>
      <c r="I309" s="12" t="s">
        <v>119</v>
      </c>
      <c r="J309" s="12" t="s">
        <v>496</v>
      </c>
      <c r="K309" s="4" t="s">
        <v>35</v>
      </c>
      <c r="L309" s="4" t="s">
        <v>23</v>
      </c>
    </row>
    <row r="310" spans="1:12" x14ac:dyDescent="0.2">
      <c r="A310" s="4" t="s">
        <v>24</v>
      </c>
      <c r="D310" s="13" t="s">
        <v>155</v>
      </c>
      <c r="E310" s="12" t="s">
        <v>22</v>
      </c>
      <c r="F310" s="12" t="s">
        <v>23</v>
      </c>
      <c r="G310" s="12" t="s">
        <v>145</v>
      </c>
      <c r="H310" s="12" t="s">
        <v>145</v>
      </c>
      <c r="I310" s="12" t="s">
        <v>33</v>
      </c>
      <c r="J310" s="12" t="s">
        <v>497</v>
      </c>
      <c r="K310" s="4" t="s">
        <v>55</v>
      </c>
      <c r="L310" s="4" t="s">
        <v>23</v>
      </c>
    </row>
    <row r="311" spans="1:12" x14ac:dyDescent="0.2">
      <c r="A311" s="4" t="s">
        <v>82</v>
      </c>
      <c r="D311" s="11" t="s">
        <v>289</v>
      </c>
      <c r="E311" s="12" t="s">
        <v>22</v>
      </c>
      <c r="F311" s="12" t="s">
        <v>25</v>
      </c>
      <c r="G311" s="12" t="s">
        <v>145</v>
      </c>
      <c r="H311" s="12" t="s">
        <v>145</v>
      </c>
      <c r="I311" s="12" t="s">
        <v>126</v>
      </c>
      <c r="J311" s="12" t="s">
        <v>498</v>
      </c>
      <c r="K311" s="4" t="s">
        <v>103</v>
      </c>
      <c r="L311" s="4" t="s">
        <v>25</v>
      </c>
    </row>
    <row r="312" spans="1:12" x14ac:dyDescent="0.2">
      <c r="A312" s="4" t="s">
        <v>150</v>
      </c>
      <c r="D312" s="13" t="s">
        <v>153</v>
      </c>
      <c r="E312" s="14" t="s">
        <v>49</v>
      </c>
      <c r="F312" s="14" t="s">
        <v>25</v>
      </c>
      <c r="G312" s="14" t="s">
        <v>145</v>
      </c>
      <c r="H312" s="14" t="s">
        <v>145</v>
      </c>
      <c r="I312" s="14" t="s">
        <v>112</v>
      </c>
      <c r="J312" s="14" t="s">
        <v>499</v>
      </c>
      <c r="K312" s="4" t="s">
        <v>86</v>
      </c>
      <c r="L312" s="4" t="s">
        <v>25</v>
      </c>
    </row>
    <row r="313" spans="1:12" x14ac:dyDescent="0.2">
      <c r="A313" s="4" t="s">
        <v>145</v>
      </c>
      <c r="D313" s="11" t="s">
        <v>149</v>
      </c>
      <c r="E313" s="12" t="s">
        <v>49</v>
      </c>
      <c r="F313" s="12" t="s">
        <v>23</v>
      </c>
      <c r="G313" s="12" t="s">
        <v>145</v>
      </c>
      <c r="H313" s="12" t="s">
        <v>150</v>
      </c>
      <c r="I313" s="12" t="s">
        <v>151</v>
      </c>
      <c r="J313" s="16" t="s">
        <v>500</v>
      </c>
      <c r="K313" s="4" t="s">
        <v>164</v>
      </c>
      <c r="L313" s="4" t="s">
        <v>56</v>
      </c>
    </row>
    <row r="314" spans="1:12" x14ac:dyDescent="0.2">
      <c r="A314" s="21" t="s">
        <v>501</v>
      </c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1:12" x14ac:dyDescent="0.2">
      <c r="A315" s="22" t="s">
        <v>244</v>
      </c>
      <c r="B315" s="22" t="s">
        <v>248</v>
      </c>
      <c r="C315" s="22" t="s">
        <v>407</v>
      </c>
      <c r="D315" s="22" t="s">
        <v>11</v>
      </c>
      <c r="E315" s="22" t="s">
        <v>12</v>
      </c>
      <c r="F315" s="22" t="s">
        <v>13</v>
      </c>
      <c r="G315" s="22" t="s">
        <v>14</v>
      </c>
      <c r="H315" s="22" t="s">
        <v>15</v>
      </c>
      <c r="I315" s="22" t="s">
        <v>16</v>
      </c>
      <c r="J315" s="22" t="s">
        <v>17</v>
      </c>
      <c r="K315" s="22" t="s">
        <v>18</v>
      </c>
      <c r="L315" s="22" t="s">
        <v>13</v>
      </c>
    </row>
    <row r="316" spans="1:12" x14ac:dyDescent="0.2">
      <c r="A316" s="23" t="s">
        <v>20</v>
      </c>
      <c r="B316" s="23" t="s">
        <v>20</v>
      </c>
      <c r="C316" s="23"/>
      <c r="D316" s="13" t="s">
        <v>207</v>
      </c>
      <c r="E316" s="14" t="s">
        <v>38</v>
      </c>
      <c r="F316" s="14" t="s">
        <v>39</v>
      </c>
      <c r="G316" s="14" t="s">
        <v>82</v>
      </c>
      <c r="H316" s="14" t="s">
        <v>82</v>
      </c>
      <c r="I316" s="14" t="s">
        <v>119</v>
      </c>
      <c r="J316" s="14" t="s">
        <v>502</v>
      </c>
      <c r="K316" s="23" t="s">
        <v>28</v>
      </c>
      <c r="L316" s="23" t="s">
        <v>44</v>
      </c>
    </row>
    <row r="317" spans="1:12" x14ac:dyDescent="0.2">
      <c r="A317" s="23" t="s">
        <v>23</v>
      </c>
      <c r="B317" s="23"/>
      <c r="C317" s="23" t="s">
        <v>20</v>
      </c>
      <c r="D317" s="13" t="s">
        <v>211</v>
      </c>
      <c r="E317" s="14" t="s">
        <v>80</v>
      </c>
      <c r="F317" s="14" t="s">
        <v>20</v>
      </c>
      <c r="G317" s="14" t="s">
        <v>150</v>
      </c>
      <c r="H317" s="14" t="s">
        <v>150</v>
      </c>
      <c r="I317" s="14" t="s">
        <v>84</v>
      </c>
      <c r="J317" s="14" t="s">
        <v>503</v>
      </c>
      <c r="K317" s="23" t="s">
        <v>94</v>
      </c>
      <c r="L317" s="23" t="s">
        <v>20</v>
      </c>
    </row>
    <row r="318" spans="1:12" x14ac:dyDescent="0.2">
      <c r="A318" s="23" t="s">
        <v>25</v>
      </c>
      <c r="B318" s="23"/>
      <c r="C318" s="23" t="s">
        <v>23</v>
      </c>
      <c r="D318" s="13" t="s">
        <v>215</v>
      </c>
      <c r="E318" s="14" t="s">
        <v>49</v>
      </c>
      <c r="F318" s="14" t="s">
        <v>39</v>
      </c>
      <c r="G318" s="14" t="s">
        <v>150</v>
      </c>
      <c r="H318" s="14" t="s">
        <v>82</v>
      </c>
      <c r="I318" s="14" t="s">
        <v>53</v>
      </c>
      <c r="J318" s="14" t="s">
        <v>504</v>
      </c>
      <c r="K318" s="23" t="s">
        <v>35</v>
      </c>
      <c r="L318" s="23" t="s">
        <v>23</v>
      </c>
    </row>
    <row r="319" spans="1:12" x14ac:dyDescent="0.2">
      <c r="A319" s="23" t="s">
        <v>24</v>
      </c>
      <c r="B319" s="23"/>
      <c r="C319" s="23" t="s">
        <v>25</v>
      </c>
      <c r="D319" s="13" t="s">
        <v>276</v>
      </c>
      <c r="E319" s="14" t="s">
        <v>68</v>
      </c>
      <c r="F319" s="14" t="s">
        <v>23</v>
      </c>
      <c r="G319" s="14" t="s">
        <v>150</v>
      </c>
      <c r="H319" s="14"/>
      <c r="I319" s="14" t="s">
        <v>126</v>
      </c>
      <c r="J319" s="14" t="s">
        <v>505</v>
      </c>
      <c r="K319" s="23" t="s">
        <v>71</v>
      </c>
      <c r="L319" s="23" t="s">
        <v>25</v>
      </c>
    </row>
    <row r="320" spans="1:12" x14ac:dyDescent="0.2">
      <c r="A320" s="23" t="s">
        <v>82</v>
      </c>
      <c r="B320" s="23" t="s">
        <v>23</v>
      </c>
      <c r="C320" s="23"/>
      <c r="D320" s="13" t="s">
        <v>131</v>
      </c>
      <c r="E320" s="14" t="s">
        <v>38</v>
      </c>
      <c r="F320" s="14" t="s">
        <v>25</v>
      </c>
      <c r="G320" s="14" t="s">
        <v>82</v>
      </c>
      <c r="H320" s="14"/>
      <c r="I320" s="14" t="s">
        <v>33</v>
      </c>
      <c r="J320" s="14" t="s">
        <v>506</v>
      </c>
      <c r="K320" s="23" t="s">
        <v>103</v>
      </c>
      <c r="L320" s="23" t="s">
        <v>56</v>
      </c>
    </row>
    <row r="321" spans="1:12" x14ac:dyDescent="0.2">
      <c r="A321" s="23" t="s">
        <v>150</v>
      </c>
      <c r="B321" s="23" t="s">
        <v>25</v>
      </c>
      <c r="C321" s="23"/>
      <c r="D321" s="13" t="s">
        <v>133</v>
      </c>
      <c r="E321" s="14" t="s">
        <v>22</v>
      </c>
      <c r="F321" s="14" t="s">
        <v>25</v>
      </c>
      <c r="G321" s="14" t="s">
        <v>82</v>
      </c>
      <c r="H321" s="14" t="s">
        <v>24</v>
      </c>
      <c r="I321" s="14" t="s">
        <v>112</v>
      </c>
      <c r="J321" s="14" t="s">
        <v>507</v>
      </c>
      <c r="K321" s="23" t="s">
        <v>86</v>
      </c>
      <c r="L321" s="23" t="s">
        <v>56</v>
      </c>
    </row>
    <row r="322" spans="1:12" x14ac:dyDescent="0.2">
      <c r="A322" s="21" t="s">
        <v>508</v>
      </c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1:12" x14ac:dyDescent="0.2">
      <c r="A323" s="4" t="s">
        <v>20</v>
      </c>
      <c r="D323" s="11" t="s">
        <v>213</v>
      </c>
      <c r="E323" s="12" t="s">
        <v>38</v>
      </c>
      <c r="F323" s="12" t="s">
        <v>39</v>
      </c>
      <c r="G323" s="12" t="s">
        <v>145</v>
      </c>
      <c r="H323" s="12" t="s">
        <v>150</v>
      </c>
      <c r="I323" s="12" t="s">
        <v>177</v>
      </c>
      <c r="J323" s="12" t="s">
        <v>509</v>
      </c>
      <c r="K323" s="4" t="s">
        <v>28</v>
      </c>
      <c r="L323" s="4" t="s">
        <v>20</v>
      </c>
    </row>
    <row r="324" spans="1:12" x14ac:dyDescent="0.2">
      <c r="A324" s="4" t="s">
        <v>23</v>
      </c>
      <c r="D324" s="11" t="s">
        <v>293</v>
      </c>
      <c r="E324" s="12" t="s">
        <v>49</v>
      </c>
      <c r="F324" s="12" t="s">
        <v>39</v>
      </c>
      <c r="G324" s="12" t="s">
        <v>145</v>
      </c>
      <c r="H324" s="12" t="s">
        <v>150</v>
      </c>
      <c r="I324" s="12" t="s">
        <v>53</v>
      </c>
      <c r="J324" s="12" t="s">
        <v>510</v>
      </c>
      <c r="K324" s="4" t="s">
        <v>31</v>
      </c>
      <c r="L324" s="4" t="s">
        <v>23</v>
      </c>
    </row>
    <row r="325" spans="1:12" x14ac:dyDescent="0.2">
      <c r="A325" s="4" t="s">
        <v>25</v>
      </c>
      <c r="D325" s="11" t="s">
        <v>209</v>
      </c>
      <c r="E325" s="12" t="s">
        <v>49</v>
      </c>
      <c r="F325" s="12" t="s">
        <v>39</v>
      </c>
      <c r="G325" s="12" t="s">
        <v>145</v>
      </c>
      <c r="H325" s="12" t="s">
        <v>150</v>
      </c>
      <c r="I325" s="12" t="s">
        <v>53</v>
      </c>
      <c r="J325" s="12" t="s">
        <v>511</v>
      </c>
      <c r="K325" s="4" t="s">
        <v>35</v>
      </c>
      <c r="L325" s="4" t="s">
        <v>23</v>
      </c>
    </row>
    <row r="326" spans="1:12" x14ac:dyDescent="0.2">
      <c r="A326" s="4" t="s">
        <v>24</v>
      </c>
      <c r="D326" s="11" t="s">
        <v>295</v>
      </c>
      <c r="E326" s="12" t="s">
        <v>38</v>
      </c>
      <c r="F326" s="12" t="s">
        <v>56</v>
      </c>
      <c r="G326" s="12" t="s">
        <v>145</v>
      </c>
      <c r="H326" s="12" t="s">
        <v>145</v>
      </c>
      <c r="I326" s="12" t="s">
        <v>59</v>
      </c>
      <c r="J326" s="12" t="s">
        <v>512</v>
      </c>
      <c r="K326" s="4" t="s">
        <v>55</v>
      </c>
      <c r="L326" s="4" t="s">
        <v>56</v>
      </c>
    </row>
    <row r="327" spans="1:12" x14ac:dyDescent="0.2">
      <c r="A327" s="4" t="s">
        <v>82</v>
      </c>
      <c r="D327" s="13" t="s">
        <v>421</v>
      </c>
      <c r="E327" s="14" t="s">
        <v>38</v>
      </c>
      <c r="F327" s="14" t="s">
        <v>56</v>
      </c>
      <c r="G327" s="14" t="s">
        <v>145</v>
      </c>
      <c r="H327" s="14" t="s">
        <v>150</v>
      </c>
      <c r="I327" s="14" t="s">
        <v>26</v>
      </c>
      <c r="J327" s="14" t="s">
        <v>513</v>
      </c>
      <c r="K327" s="4" t="s">
        <v>103</v>
      </c>
    </row>
    <row r="328" spans="1:12" x14ac:dyDescent="0.2">
      <c r="A328" s="4" t="s">
        <v>150</v>
      </c>
      <c r="D328" s="11" t="s">
        <v>297</v>
      </c>
      <c r="E328" s="12" t="s">
        <v>38</v>
      </c>
      <c r="F328" s="12" t="s">
        <v>23</v>
      </c>
      <c r="G328" s="12" t="s">
        <v>145</v>
      </c>
      <c r="H328" s="12" t="s">
        <v>145</v>
      </c>
      <c r="I328" s="12" t="s">
        <v>119</v>
      </c>
      <c r="J328" s="12" t="s">
        <v>514</v>
      </c>
      <c r="K328" s="4" t="s">
        <v>86</v>
      </c>
    </row>
    <row r="329" spans="1:12" x14ac:dyDescent="0.2">
      <c r="A329" s="4" t="s">
        <v>145</v>
      </c>
      <c r="D329" s="11" t="s">
        <v>299</v>
      </c>
      <c r="E329" s="12" t="s">
        <v>22</v>
      </c>
      <c r="F329" s="12" t="s">
        <v>56</v>
      </c>
      <c r="G329" s="12" t="s">
        <v>145</v>
      </c>
      <c r="H329" s="12" t="s">
        <v>145</v>
      </c>
      <c r="I329" s="12" t="s">
        <v>238</v>
      </c>
      <c r="J329" s="12" t="s">
        <v>515</v>
      </c>
      <c r="K329" s="4" t="s">
        <v>164</v>
      </c>
    </row>
    <row r="330" spans="1:12" x14ac:dyDescent="0.2">
      <c r="A330" s="9" t="s">
        <v>516</v>
      </c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x14ac:dyDescent="0.2">
      <c r="A331" s="4" t="s">
        <v>20</v>
      </c>
      <c r="D331" s="11" t="s">
        <v>174</v>
      </c>
      <c r="E331" s="12" t="s">
        <v>22</v>
      </c>
      <c r="F331" s="12" t="s">
        <v>20</v>
      </c>
      <c r="G331" s="12" t="s">
        <v>62</v>
      </c>
      <c r="H331" s="12" t="s">
        <v>62</v>
      </c>
      <c r="I331" s="12" t="s">
        <v>96</v>
      </c>
      <c r="J331" s="12" t="s">
        <v>517</v>
      </c>
      <c r="K331" s="4" t="s">
        <v>28</v>
      </c>
      <c r="L331" s="4" t="s">
        <v>23</v>
      </c>
    </row>
    <row r="332" spans="1:12" x14ac:dyDescent="0.2">
      <c r="A332" s="4" t="s">
        <v>23</v>
      </c>
      <c r="D332" s="11" t="s">
        <v>176</v>
      </c>
      <c r="E332" s="12" t="s">
        <v>68</v>
      </c>
      <c r="F332" s="12" t="s">
        <v>39</v>
      </c>
      <c r="G332" s="12" t="s">
        <v>62</v>
      </c>
      <c r="H332" s="12" t="s">
        <v>62</v>
      </c>
      <c r="I332" s="12" t="s">
        <v>177</v>
      </c>
      <c r="J332" s="12" t="s">
        <v>518</v>
      </c>
      <c r="K332" s="4" t="s">
        <v>94</v>
      </c>
      <c r="L332" s="4" t="s">
        <v>23</v>
      </c>
    </row>
    <row r="333" spans="1:12" x14ac:dyDescent="0.2">
      <c r="A333" s="4" t="s">
        <v>25</v>
      </c>
      <c r="D333" s="11" t="s">
        <v>179</v>
      </c>
      <c r="E333" s="12" t="s">
        <v>22</v>
      </c>
      <c r="F333" s="12" t="s">
        <v>56</v>
      </c>
      <c r="G333" s="12" t="s">
        <v>62</v>
      </c>
      <c r="H333" s="12" t="s">
        <v>62</v>
      </c>
      <c r="I333" s="12" t="s">
        <v>151</v>
      </c>
      <c r="J333" s="16" t="s">
        <v>519</v>
      </c>
      <c r="K333" s="4" t="s">
        <v>35</v>
      </c>
      <c r="L333" s="4" t="s">
        <v>25</v>
      </c>
    </row>
    <row r="334" spans="1:12" x14ac:dyDescent="0.2">
      <c r="A334" s="4" t="s">
        <v>24</v>
      </c>
      <c r="D334" s="11" t="s">
        <v>304</v>
      </c>
      <c r="E334" s="12" t="s">
        <v>68</v>
      </c>
      <c r="F334" s="12" t="s">
        <v>23</v>
      </c>
      <c r="G334" s="12" t="s">
        <v>62</v>
      </c>
      <c r="H334" s="12" t="s">
        <v>145</v>
      </c>
      <c r="I334" s="12" t="s">
        <v>69</v>
      </c>
      <c r="J334" s="12" t="s">
        <v>520</v>
      </c>
      <c r="K334" s="4" t="s">
        <v>71</v>
      </c>
      <c r="L334" s="4" t="s">
        <v>56</v>
      </c>
    </row>
    <row r="335" spans="1:12" x14ac:dyDescent="0.2">
      <c r="A335" s="4" t="s">
        <v>82</v>
      </c>
      <c r="D335" s="11" t="s">
        <v>306</v>
      </c>
      <c r="E335" s="12" t="s">
        <v>49</v>
      </c>
      <c r="F335" s="12" t="s">
        <v>20</v>
      </c>
      <c r="G335" s="12" t="s">
        <v>62</v>
      </c>
      <c r="H335" s="12"/>
      <c r="I335" s="12" t="s">
        <v>201</v>
      </c>
      <c r="J335" s="12" t="s">
        <v>521</v>
      </c>
      <c r="K335" s="4" t="s">
        <v>103</v>
      </c>
      <c r="L335" s="4" t="s">
        <v>56</v>
      </c>
    </row>
    <row r="336" spans="1:12" x14ac:dyDescent="0.2">
      <c r="A336" s="4" t="s">
        <v>150</v>
      </c>
      <c r="D336" s="11" t="s">
        <v>308</v>
      </c>
      <c r="E336" s="12" t="s">
        <v>68</v>
      </c>
      <c r="F336" s="12" t="s">
        <v>25</v>
      </c>
      <c r="G336" s="12" t="s">
        <v>62</v>
      </c>
      <c r="H336" s="12" t="s">
        <v>145</v>
      </c>
      <c r="I336" s="12" t="s">
        <v>69</v>
      </c>
      <c r="J336" s="12" t="s">
        <v>522</v>
      </c>
      <c r="K336" s="4" t="s">
        <v>160</v>
      </c>
    </row>
    <row r="337" spans="1:12" x14ac:dyDescent="0.2">
      <c r="A337" s="4" t="s">
        <v>145</v>
      </c>
      <c r="D337" s="11" t="s">
        <v>310</v>
      </c>
      <c r="E337" s="12" t="s">
        <v>38</v>
      </c>
      <c r="F337" s="12" t="s">
        <v>56</v>
      </c>
      <c r="G337" s="12" t="s">
        <v>62</v>
      </c>
      <c r="H337" s="12" t="s">
        <v>62</v>
      </c>
      <c r="I337" s="12" t="s">
        <v>311</v>
      </c>
      <c r="J337" s="12" t="s">
        <v>523</v>
      </c>
      <c r="K337" s="4" t="s">
        <v>164</v>
      </c>
    </row>
    <row r="338" spans="1:12" x14ac:dyDescent="0.2">
      <c r="A338" s="9" t="s">
        <v>524</v>
      </c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x14ac:dyDescent="0.2">
      <c r="A339" s="4" t="s">
        <v>20</v>
      </c>
      <c r="D339" s="11" t="s">
        <v>314</v>
      </c>
      <c r="E339" s="12" t="s">
        <v>38</v>
      </c>
      <c r="F339" s="12" t="s">
        <v>20</v>
      </c>
      <c r="G339" s="12" t="s">
        <v>62</v>
      </c>
      <c r="H339" s="12"/>
      <c r="I339" s="12" t="s">
        <v>59</v>
      </c>
      <c r="J339" s="12" t="s">
        <v>525</v>
      </c>
      <c r="K339" s="4" t="s">
        <v>28</v>
      </c>
      <c r="L339" s="4" t="s">
        <v>20</v>
      </c>
    </row>
    <row r="340" spans="1:12" x14ac:dyDescent="0.2">
      <c r="A340" s="4" t="s">
        <v>23</v>
      </c>
      <c r="D340" s="13" t="s">
        <v>67</v>
      </c>
      <c r="E340" s="14" t="s">
        <v>68</v>
      </c>
      <c r="F340" s="14" t="s">
        <v>25</v>
      </c>
      <c r="G340" s="14" t="s">
        <v>62</v>
      </c>
      <c r="H340" s="14" t="s">
        <v>62</v>
      </c>
      <c r="I340" s="14" t="s">
        <v>69</v>
      </c>
      <c r="J340" s="12" t="s">
        <v>526</v>
      </c>
      <c r="K340" s="4" t="s">
        <v>94</v>
      </c>
      <c r="L340" s="4" t="s">
        <v>25</v>
      </c>
    </row>
    <row r="341" spans="1:12" x14ac:dyDescent="0.2">
      <c r="A341" s="4" t="s">
        <v>25</v>
      </c>
      <c r="D341" s="17" t="s">
        <v>316</v>
      </c>
      <c r="E341" s="16" t="s">
        <v>80</v>
      </c>
      <c r="F341" s="16" t="s">
        <v>23</v>
      </c>
      <c r="G341" s="16" t="s">
        <v>62</v>
      </c>
      <c r="H341" s="16"/>
      <c r="I341" s="16" t="s">
        <v>317</v>
      </c>
      <c r="J341" s="12" t="s">
        <v>527</v>
      </c>
      <c r="K341" s="4" t="s">
        <v>140</v>
      </c>
      <c r="L341" s="4" t="s">
        <v>25</v>
      </c>
    </row>
    <row r="342" spans="1:12" x14ac:dyDescent="0.2">
      <c r="A342" s="4" t="s">
        <v>24</v>
      </c>
      <c r="D342" s="11" t="s">
        <v>223</v>
      </c>
      <c r="E342" s="12" t="s">
        <v>38</v>
      </c>
      <c r="F342" s="12" t="s">
        <v>20</v>
      </c>
      <c r="G342" s="12" t="s">
        <v>62</v>
      </c>
      <c r="H342" s="12" t="s">
        <v>62</v>
      </c>
      <c r="I342" s="12" t="s">
        <v>46</v>
      </c>
      <c r="J342" s="12" t="s">
        <v>528</v>
      </c>
      <c r="K342" s="4" t="s">
        <v>55</v>
      </c>
      <c r="L342" s="4" t="s">
        <v>56</v>
      </c>
    </row>
    <row r="343" spans="1:12" x14ac:dyDescent="0.2">
      <c r="A343" s="21" t="s">
        <v>529</v>
      </c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 x14ac:dyDescent="0.2">
      <c r="A344" s="4" t="s">
        <v>20</v>
      </c>
      <c r="D344" s="11" t="s">
        <v>75</v>
      </c>
      <c r="E344" s="12" t="s">
        <v>49</v>
      </c>
      <c r="F344" s="12" t="s">
        <v>39</v>
      </c>
      <c r="G344" s="12" t="s">
        <v>41</v>
      </c>
      <c r="H344" s="12"/>
      <c r="I344" s="12" t="s">
        <v>53</v>
      </c>
      <c r="J344" s="12" t="s">
        <v>530</v>
      </c>
      <c r="K344" s="4" t="s">
        <v>28</v>
      </c>
      <c r="L344" s="4" t="s">
        <v>39</v>
      </c>
    </row>
    <row r="345" spans="1:12" x14ac:dyDescent="0.2">
      <c r="A345" s="4" t="s">
        <v>23</v>
      </c>
      <c r="D345" s="11" t="s">
        <v>77</v>
      </c>
      <c r="E345" s="12" t="s">
        <v>38</v>
      </c>
      <c r="F345" s="12" t="s">
        <v>39</v>
      </c>
      <c r="G345" s="12" t="s">
        <v>41</v>
      </c>
      <c r="H345" s="12"/>
      <c r="I345" s="12" t="s">
        <v>59</v>
      </c>
      <c r="J345" s="12" t="s">
        <v>531</v>
      </c>
      <c r="K345" s="4" t="s">
        <v>31</v>
      </c>
      <c r="L345" s="4" t="s">
        <v>39</v>
      </c>
    </row>
    <row r="346" spans="1:12" x14ac:dyDescent="0.2">
      <c r="A346" s="4" t="s">
        <v>25</v>
      </c>
      <c r="D346" s="11" t="s">
        <v>322</v>
      </c>
      <c r="E346" s="12" t="s">
        <v>68</v>
      </c>
      <c r="F346" s="12" t="s">
        <v>39</v>
      </c>
      <c r="G346" s="12" t="s">
        <v>41</v>
      </c>
      <c r="H346" s="12" t="s">
        <v>62</v>
      </c>
      <c r="I346" s="12" t="s">
        <v>323</v>
      </c>
      <c r="J346" s="16" t="s">
        <v>532</v>
      </c>
      <c r="K346" s="4" t="s">
        <v>140</v>
      </c>
      <c r="L346" s="4" t="s">
        <v>39</v>
      </c>
    </row>
    <row r="347" spans="1:12" x14ac:dyDescent="0.2">
      <c r="A347" s="4" t="s">
        <v>24</v>
      </c>
      <c r="D347" s="11" t="s">
        <v>325</v>
      </c>
      <c r="E347" s="12" t="s">
        <v>80</v>
      </c>
      <c r="F347" s="12" t="s">
        <v>39</v>
      </c>
      <c r="G347" s="12" t="s">
        <v>41</v>
      </c>
      <c r="H347" s="12" t="s">
        <v>41</v>
      </c>
      <c r="I347" s="12" t="s">
        <v>42</v>
      </c>
      <c r="J347" s="12" t="s">
        <v>533</v>
      </c>
      <c r="K347" s="4" t="s">
        <v>71</v>
      </c>
      <c r="L347" s="4" t="s">
        <v>20</v>
      </c>
    </row>
    <row r="348" spans="1:12" x14ac:dyDescent="0.2">
      <c r="A348" s="4" t="s">
        <v>82</v>
      </c>
      <c r="D348" s="11" t="s">
        <v>188</v>
      </c>
      <c r="E348" s="12" t="s">
        <v>22</v>
      </c>
      <c r="F348" s="12" t="s">
        <v>56</v>
      </c>
      <c r="G348" s="12" t="s">
        <v>41</v>
      </c>
      <c r="H348" s="12" t="s">
        <v>41</v>
      </c>
      <c r="I348" s="12" t="s">
        <v>177</v>
      </c>
      <c r="J348" s="12" t="s">
        <v>534</v>
      </c>
      <c r="K348" s="4" t="s">
        <v>103</v>
      </c>
      <c r="L348" s="4" t="s">
        <v>20</v>
      </c>
    </row>
    <row r="349" spans="1:12" x14ac:dyDescent="0.2">
      <c r="A349" s="4" t="s">
        <v>150</v>
      </c>
      <c r="D349" s="11" t="s">
        <v>330</v>
      </c>
      <c r="E349" s="12" t="s">
        <v>49</v>
      </c>
      <c r="F349" s="12" t="s">
        <v>20</v>
      </c>
      <c r="G349" s="12" t="s">
        <v>41</v>
      </c>
      <c r="H349" s="12" t="s">
        <v>41</v>
      </c>
      <c r="I349" s="12" t="s">
        <v>323</v>
      </c>
      <c r="J349" s="12" t="s">
        <v>535</v>
      </c>
      <c r="K349" s="4" t="s">
        <v>86</v>
      </c>
      <c r="L349" s="4" t="s">
        <v>23</v>
      </c>
    </row>
    <row r="350" spans="1:12" x14ac:dyDescent="0.2">
      <c r="A350" s="4" t="s">
        <v>145</v>
      </c>
      <c r="D350" s="11" t="s">
        <v>186</v>
      </c>
      <c r="E350" s="12" t="s">
        <v>22</v>
      </c>
      <c r="F350" s="12" t="s">
        <v>20</v>
      </c>
      <c r="G350" s="12" t="s">
        <v>41</v>
      </c>
      <c r="H350" s="12" t="s">
        <v>41</v>
      </c>
      <c r="I350" s="12" t="s">
        <v>69</v>
      </c>
      <c r="J350" s="12" t="s">
        <v>536</v>
      </c>
      <c r="K350" s="4" t="s">
        <v>164</v>
      </c>
      <c r="L350" s="4" t="s">
        <v>23</v>
      </c>
    </row>
    <row r="351" spans="1:12" x14ac:dyDescent="0.2">
      <c r="A351" s="4" t="s">
        <v>62</v>
      </c>
      <c r="D351" s="11" t="s">
        <v>333</v>
      </c>
      <c r="E351" s="12" t="s">
        <v>38</v>
      </c>
      <c r="F351" s="12" t="s">
        <v>23</v>
      </c>
      <c r="G351" s="12" t="s">
        <v>41</v>
      </c>
      <c r="H351" s="12" t="s">
        <v>41</v>
      </c>
      <c r="I351" s="12" t="s">
        <v>50</v>
      </c>
      <c r="J351" s="12" t="s">
        <v>537</v>
      </c>
      <c r="K351" s="4" t="s">
        <v>167</v>
      </c>
      <c r="L351" s="4" t="s">
        <v>25</v>
      </c>
    </row>
    <row r="352" spans="1:12" x14ac:dyDescent="0.2">
      <c r="A352" s="4" t="s">
        <v>41</v>
      </c>
      <c r="D352" s="11" t="s">
        <v>198</v>
      </c>
      <c r="E352" s="12" t="s">
        <v>22</v>
      </c>
      <c r="F352" s="12" t="s">
        <v>56</v>
      </c>
      <c r="G352" s="12" t="s">
        <v>41</v>
      </c>
      <c r="H352" s="12" t="s">
        <v>41</v>
      </c>
      <c r="I352" s="12" t="s">
        <v>69</v>
      </c>
      <c r="J352" s="12" t="s">
        <v>538</v>
      </c>
      <c r="K352" s="4" t="s">
        <v>171</v>
      </c>
      <c r="L352" s="4" t="s">
        <v>56</v>
      </c>
    </row>
    <row r="353" spans="1:12" x14ac:dyDescent="0.2">
      <c r="A353" s="4" t="s">
        <v>40</v>
      </c>
      <c r="D353" s="11" t="s">
        <v>344</v>
      </c>
      <c r="E353" s="12" t="s">
        <v>38</v>
      </c>
      <c r="F353" s="12" t="s">
        <v>345</v>
      </c>
      <c r="G353" s="12" t="s">
        <v>41</v>
      </c>
      <c r="H353" s="12" t="s">
        <v>41</v>
      </c>
      <c r="I353" s="12" t="s">
        <v>346</v>
      </c>
      <c r="J353" s="12" t="s">
        <v>539</v>
      </c>
      <c r="K353" s="4" t="s">
        <v>335</v>
      </c>
    </row>
    <row r="354" spans="1:12" x14ac:dyDescent="0.2">
      <c r="D354" s="11" t="s">
        <v>340</v>
      </c>
      <c r="E354" s="12" t="s">
        <v>38</v>
      </c>
      <c r="F354" s="12" t="s">
        <v>25</v>
      </c>
      <c r="G354" s="12" t="s">
        <v>41</v>
      </c>
      <c r="H354" s="12" t="s">
        <v>41</v>
      </c>
      <c r="I354" s="12" t="s">
        <v>65</v>
      </c>
      <c r="J354" s="12" t="s">
        <v>202</v>
      </c>
    </row>
    <row r="355" spans="1:12" x14ac:dyDescent="0.2">
      <c r="D355" s="11"/>
      <c r="E355" s="12"/>
      <c r="F355" s="12"/>
      <c r="G355" s="12"/>
      <c r="H355" s="12"/>
      <c r="I355" s="12"/>
      <c r="J355" s="12"/>
    </row>
    <row r="356" spans="1:12" x14ac:dyDescent="0.2">
      <c r="A356" s="9" t="s">
        <v>540</v>
      </c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 x14ac:dyDescent="0.2">
      <c r="A357" s="4" t="s">
        <v>20</v>
      </c>
      <c r="D357" s="11" t="s">
        <v>350</v>
      </c>
      <c r="E357" s="12" t="s">
        <v>38</v>
      </c>
      <c r="F357" s="12" t="s">
        <v>39</v>
      </c>
      <c r="G357" s="12" t="s">
        <v>41</v>
      </c>
      <c r="H357" s="12" t="s">
        <v>41</v>
      </c>
      <c r="I357" s="12" t="s">
        <v>42</v>
      </c>
      <c r="J357" s="12" t="s">
        <v>541</v>
      </c>
      <c r="K357" s="4" t="s">
        <v>28</v>
      </c>
      <c r="L357" s="4" t="s">
        <v>20</v>
      </c>
    </row>
    <row r="358" spans="1:12" x14ac:dyDescent="0.2">
      <c r="A358" s="4" t="s">
        <v>23</v>
      </c>
      <c r="D358" s="11" t="s">
        <v>64</v>
      </c>
      <c r="E358" s="12" t="s">
        <v>22</v>
      </c>
      <c r="F358" s="12" t="s">
        <v>39</v>
      </c>
      <c r="G358" s="12" t="s">
        <v>41</v>
      </c>
      <c r="H358" s="12" t="s">
        <v>62</v>
      </c>
      <c r="I358" s="12" t="s">
        <v>65</v>
      </c>
      <c r="J358" s="12" t="s">
        <v>542</v>
      </c>
      <c r="K358" s="4" t="s">
        <v>31</v>
      </c>
      <c r="L358" s="4" t="s">
        <v>23</v>
      </c>
    </row>
    <row r="359" spans="1:12" x14ac:dyDescent="0.2">
      <c r="A359" s="4" t="s">
        <v>25</v>
      </c>
      <c r="D359" s="11" t="s">
        <v>58</v>
      </c>
      <c r="E359" s="12" t="s">
        <v>49</v>
      </c>
      <c r="F359" s="12" t="s">
        <v>39</v>
      </c>
      <c r="G359" s="12" t="s">
        <v>41</v>
      </c>
      <c r="H359" s="12"/>
      <c r="I359" s="12" t="s">
        <v>59</v>
      </c>
      <c r="J359" s="12" t="s">
        <v>543</v>
      </c>
      <c r="K359" s="4" t="s">
        <v>35</v>
      </c>
      <c r="L359" s="4" t="s">
        <v>23</v>
      </c>
    </row>
    <row r="360" spans="1:12" x14ac:dyDescent="0.2">
      <c r="A360" s="4" t="s">
        <v>24</v>
      </c>
      <c r="D360" s="13" t="s">
        <v>229</v>
      </c>
      <c r="E360" s="14" t="s">
        <v>38</v>
      </c>
      <c r="F360" s="14" t="s">
        <v>20</v>
      </c>
      <c r="G360" s="14" t="s">
        <v>41</v>
      </c>
      <c r="H360" s="14" t="s">
        <v>41</v>
      </c>
      <c r="I360" s="14" t="s">
        <v>112</v>
      </c>
      <c r="J360" s="14" t="s">
        <v>544</v>
      </c>
      <c r="K360" s="4" t="s">
        <v>55</v>
      </c>
      <c r="L360" s="4" t="s">
        <v>23</v>
      </c>
    </row>
    <row r="361" spans="1:12" x14ac:dyDescent="0.2">
      <c r="A361" s="4" t="s">
        <v>82</v>
      </c>
      <c r="D361" s="11" t="s">
        <v>220</v>
      </c>
      <c r="E361" s="12" t="s">
        <v>22</v>
      </c>
      <c r="F361" s="12" t="s">
        <v>39</v>
      </c>
      <c r="G361" s="12" t="s">
        <v>41</v>
      </c>
      <c r="H361" s="12" t="s">
        <v>62</v>
      </c>
      <c r="I361" s="12" t="s">
        <v>96</v>
      </c>
      <c r="J361" s="12" t="s">
        <v>545</v>
      </c>
      <c r="K361" s="4" t="s">
        <v>103</v>
      </c>
      <c r="L361" s="4" t="s">
        <v>25</v>
      </c>
    </row>
    <row r="362" spans="1:12" x14ac:dyDescent="0.2">
      <c r="A362" s="4" t="s">
        <v>150</v>
      </c>
      <c r="D362" s="11" t="s">
        <v>356</v>
      </c>
      <c r="E362" s="12" t="s">
        <v>22</v>
      </c>
      <c r="F362" s="12" t="s">
        <v>20</v>
      </c>
      <c r="G362" s="12" t="s">
        <v>41</v>
      </c>
      <c r="H362" s="12"/>
      <c r="I362" s="12" t="s">
        <v>201</v>
      </c>
      <c r="J362" s="12" t="s">
        <v>546</v>
      </c>
      <c r="K362" s="4" t="s">
        <v>86</v>
      </c>
      <c r="L362" s="4" t="s">
        <v>56</v>
      </c>
    </row>
    <row r="363" spans="1:12" x14ac:dyDescent="0.2">
      <c r="A363" s="4" t="s">
        <v>145</v>
      </c>
      <c r="D363" s="11" t="s">
        <v>61</v>
      </c>
      <c r="E363" s="12" t="s">
        <v>22</v>
      </c>
      <c r="F363" s="12" t="s">
        <v>20</v>
      </c>
      <c r="G363" s="12" t="s">
        <v>41</v>
      </c>
      <c r="H363" s="12" t="s">
        <v>62</v>
      </c>
      <c r="I363" s="12" t="s">
        <v>42</v>
      </c>
      <c r="J363" s="12" t="s">
        <v>547</v>
      </c>
      <c r="K363" s="4" t="s">
        <v>164</v>
      </c>
      <c r="L363" s="4" t="s">
        <v>56</v>
      </c>
    </row>
    <row r="364" spans="1:12" x14ac:dyDescent="0.2">
      <c r="A364" s="4" t="s">
        <v>62</v>
      </c>
      <c r="D364" s="11" t="s">
        <v>358</v>
      </c>
      <c r="E364" s="12" t="s">
        <v>38</v>
      </c>
      <c r="F364" s="12" t="s">
        <v>25</v>
      </c>
      <c r="G364" s="12" t="s">
        <v>41</v>
      </c>
      <c r="H364" s="12" t="s">
        <v>62</v>
      </c>
      <c r="I364" s="12" t="s">
        <v>84</v>
      </c>
      <c r="J364" s="12" t="s">
        <v>548</v>
      </c>
      <c r="K364" s="4" t="s">
        <v>167</v>
      </c>
    </row>
    <row r="365" spans="1:12" x14ac:dyDescent="0.2">
      <c r="A365" s="21" t="s">
        <v>549</v>
      </c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1:12" x14ac:dyDescent="0.2">
      <c r="A366" s="4" t="s">
        <v>20</v>
      </c>
      <c r="D366" s="11" t="s">
        <v>182</v>
      </c>
      <c r="E366" s="12" t="s">
        <v>49</v>
      </c>
      <c r="F366" s="12" t="s">
        <v>39</v>
      </c>
      <c r="G366" s="12" t="s">
        <v>40</v>
      </c>
      <c r="H366" s="12" t="s">
        <v>41</v>
      </c>
      <c r="I366" s="12" t="s">
        <v>92</v>
      </c>
      <c r="J366" s="12" t="s">
        <v>550</v>
      </c>
      <c r="K366" s="4" t="s">
        <v>28</v>
      </c>
      <c r="L366" s="4" t="s">
        <v>39</v>
      </c>
    </row>
    <row r="367" spans="1:12" x14ac:dyDescent="0.2">
      <c r="A367" s="4" t="s">
        <v>23</v>
      </c>
      <c r="D367" s="11" t="s">
        <v>91</v>
      </c>
      <c r="E367" s="12" t="s">
        <v>68</v>
      </c>
      <c r="F367" s="12" t="s">
        <v>39</v>
      </c>
      <c r="G367" s="12" t="s">
        <v>40</v>
      </c>
      <c r="H367" s="12" t="s">
        <v>41</v>
      </c>
      <c r="I367" s="12" t="s">
        <v>92</v>
      </c>
      <c r="J367" s="12" t="s">
        <v>551</v>
      </c>
      <c r="K367" s="4" t="s">
        <v>94</v>
      </c>
      <c r="L367" s="4" t="s">
        <v>20</v>
      </c>
    </row>
    <row r="368" spans="1:12" x14ac:dyDescent="0.2">
      <c r="A368" s="4" t="s">
        <v>25</v>
      </c>
      <c r="D368" s="11" t="s">
        <v>362</v>
      </c>
      <c r="E368" s="12" t="s">
        <v>68</v>
      </c>
      <c r="F368" s="12" t="s">
        <v>39</v>
      </c>
      <c r="G368" s="12" t="s">
        <v>40</v>
      </c>
      <c r="H368" s="12" t="s">
        <v>41</v>
      </c>
      <c r="I368" s="12" t="s">
        <v>119</v>
      </c>
      <c r="J368" s="12" t="s">
        <v>552</v>
      </c>
      <c r="K368" s="4" t="s">
        <v>140</v>
      </c>
      <c r="L368" s="4" t="s">
        <v>20</v>
      </c>
    </row>
    <row r="369" spans="1:12" x14ac:dyDescent="0.2">
      <c r="A369" s="4" t="s">
        <v>24</v>
      </c>
      <c r="D369" s="11" t="s">
        <v>88</v>
      </c>
      <c r="E369" s="12" t="s">
        <v>80</v>
      </c>
      <c r="F369" s="12" t="s">
        <v>39</v>
      </c>
      <c r="G369" s="12" t="s">
        <v>40</v>
      </c>
      <c r="H369" s="12" t="s">
        <v>41</v>
      </c>
      <c r="I369" s="12" t="s">
        <v>65</v>
      </c>
      <c r="J369" s="12" t="s">
        <v>553</v>
      </c>
      <c r="K369" s="4" t="s">
        <v>71</v>
      </c>
      <c r="L369" s="4" t="s">
        <v>20</v>
      </c>
    </row>
    <row r="370" spans="1:12" x14ac:dyDescent="0.2">
      <c r="A370" s="4" t="s">
        <v>82</v>
      </c>
      <c r="D370" s="11" t="s">
        <v>364</v>
      </c>
      <c r="E370" s="12" t="s">
        <v>80</v>
      </c>
      <c r="F370" s="12" t="s">
        <v>20</v>
      </c>
      <c r="G370" s="12" t="s">
        <v>40</v>
      </c>
      <c r="H370" s="12" t="s">
        <v>41</v>
      </c>
      <c r="I370" s="12" t="s">
        <v>96</v>
      </c>
      <c r="J370" s="12" t="s">
        <v>554</v>
      </c>
      <c r="K370" s="4" t="s">
        <v>86</v>
      </c>
      <c r="L370" s="4" t="s">
        <v>23</v>
      </c>
    </row>
    <row r="371" spans="1:12" x14ac:dyDescent="0.2">
      <c r="A371" s="4" t="s">
        <v>150</v>
      </c>
      <c r="D371" s="11" t="s">
        <v>203</v>
      </c>
      <c r="E371" s="12" t="s">
        <v>49</v>
      </c>
      <c r="F371" s="12" t="s">
        <v>20</v>
      </c>
      <c r="G371" s="12" t="s">
        <v>40</v>
      </c>
      <c r="H371" s="12" t="s">
        <v>41</v>
      </c>
      <c r="I371" s="12" t="s">
        <v>204</v>
      </c>
      <c r="J371" s="12" t="s">
        <v>555</v>
      </c>
      <c r="K371" s="4" t="s">
        <v>86</v>
      </c>
      <c r="L371" s="4" t="s">
        <v>23</v>
      </c>
    </row>
    <row r="372" spans="1:12" x14ac:dyDescent="0.2">
      <c r="A372" s="4" t="s">
        <v>145</v>
      </c>
      <c r="D372" s="11" t="s">
        <v>371</v>
      </c>
      <c r="E372" s="12" t="s">
        <v>49</v>
      </c>
      <c r="F372" s="12" t="s">
        <v>25</v>
      </c>
      <c r="G372" s="12" t="s">
        <v>40</v>
      </c>
      <c r="H372" s="12" t="s">
        <v>41</v>
      </c>
      <c r="I372" s="12" t="s">
        <v>65</v>
      </c>
      <c r="J372" s="12" t="s">
        <v>556</v>
      </c>
      <c r="K372" s="4" t="s">
        <v>164</v>
      </c>
      <c r="L372" s="4" t="s">
        <v>23</v>
      </c>
    </row>
    <row r="373" spans="1:12" x14ac:dyDescent="0.2">
      <c r="A373" s="4" t="s">
        <v>62</v>
      </c>
      <c r="D373" s="11" t="s">
        <v>369</v>
      </c>
      <c r="E373" s="12" t="s">
        <v>22</v>
      </c>
      <c r="F373" s="12" t="s">
        <v>23</v>
      </c>
      <c r="G373" s="12" t="s">
        <v>40</v>
      </c>
      <c r="H373" s="12"/>
      <c r="I373" s="12" t="s">
        <v>33</v>
      </c>
      <c r="J373" s="12" t="s">
        <v>557</v>
      </c>
      <c r="K373" s="4" t="s">
        <v>167</v>
      </c>
      <c r="L373" s="4" t="s">
        <v>23</v>
      </c>
    </row>
    <row r="374" spans="1:12" x14ac:dyDescent="0.2">
      <c r="A374" s="4" t="s">
        <v>41</v>
      </c>
      <c r="D374" s="11" t="s">
        <v>95</v>
      </c>
      <c r="E374" s="12" t="s">
        <v>38</v>
      </c>
      <c r="F374" s="12" t="s">
        <v>23</v>
      </c>
      <c r="G374" s="12" t="s">
        <v>40</v>
      </c>
      <c r="H374" s="12" t="s">
        <v>41</v>
      </c>
      <c r="I374" s="12" t="s">
        <v>96</v>
      </c>
      <c r="J374" s="12" t="s">
        <v>253</v>
      </c>
      <c r="K374" s="4" t="s">
        <v>171</v>
      </c>
      <c r="L374" s="4" t="s">
        <v>23</v>
      </c>
    </row>
    <row r="375" spans="1:12" x14ac:dyDescent="0.2">
      <c r="A375" s="4" t="s">
        <v>40</v>
      </c>
      <c r="D375" s="11" t="s">
        <v>193</v>
      </c>
      <c r="E375" s="12" t="s">
        <v>38</v>
      </c>
      <c r="F375" s="12" t="s">
        <v>20</v>
      </c>
      <c r="G375" s="12" t="s">
        <v>40</v>
      </c>
      <c r="H375" s="12" t="s">
        <v>41</v>
      </c>
      <c r="I375" s="12" t="s">
        <v>46</v>
      </c>
      <c r="J375" s="12" t="s">
        <v>558</v>
      </c>
      <c r="K375" s="4" t="s">
        <v>335</v>
      </c>
      <c r="L375" s="4" t="s">
        <v>23</v>
      </c>
    </row>
    <row r="376" spans="1:12" x14ac:dyDescent="0.2">
      <c r="A376" s="4" t="s">
        <v>336</v>
      </c>
      <c r="D376" s="11" t="s">
        <v>375</v>
      </c>
      <c r="E376" s="12" t="s">
        <v>22</v>
      </c>
      <c r="F376" s="12" t="s">
        <v>25</v>
      </c>
      <c r="G376" s="12" t="s">
        <v>40</v>
      </c>
      <c r="H376" s="12" t="s">
        <v>41</v>
      </c>
      <c r="I376" s="12" t="s">
        <v>311</v>
      </c>
      <c r="J376" s="14" t="s">
        <v>559</v>
      </c>
      <c r="K376" s="4" t="s">
        <v>338</v>
      </c>
      <c r="L376" s="4" t="s">
        <v>23</v>
      </c>
    </row>
    <row r="377" spans="1:12" x14ac:dyDescent="0.2">
      <c r="A377" s="4" t="s">
        <v>339</v>
      </c>
      <c r="D377" s="11" t="s">
        <v>101</v>
      </c>
      <c r="E377" s="12" t="s">
        <v>22</v>
      </c>
      <c r="F377" s="12" t="s">
        <v>20</v>
      </c>
      <c r="G377" s="12" t="s">
        <v>40</v>
      </c>
      <c r="H377" s="12" t="s">
        <v>41</v>
      </c>
      <c r="I377" s="12" t="s">
        <v>46</v>
      </c>
      <c r="J377" s="12" t="s">
        <v>560</v>
      </c>
      <c r="K377" s="4" t="s">
        <v>342</v>
      </c>
      <c r="L377" s="4" t="s">
        <v>23</v>
      </c>
    </row>
    <row r="378" spans="1:12" x14ac:dyDescent="0.2">
      <c r="A378" s="4" t="s">
        <v>343</v>
      </c>
      <c r="D378" s="11" t="s">
        <v>190</v>
      </c>
      <c r="E378" s="12" t="s">
        <v>22</v>
      </c>
      <c r="F378" s="12" t="s">
        <v>23</v>
      </c>
      <c r="G378" s="12" t="s">
        <v>40</v>
      </c>
      <c r="H378" s="12" t="s">
        <v>41</v>
      </c>
      <c r="I378" s="12" t="s">
        <v>191</v>
      </c>
      <c r="J378" s="12" t="s">
        <v>561</v>
      </c>
      <c r="K378" s="4" t="s">
        <v>348</v>
      </c>
      <c r="L378" s="4" t="s">
        <v>25</v>
      </c>
    </row>
    <row r="379" spans="1:12" x14ac:dyDescent="0.2">
      <c r="A379" s="4" t="s">
        <v>379</v>
      </c>
      <c r="D379" s="11" t="s">
        <v>380</v>
      </c>
      <c r="E379" s="12" t="s">
        <v>38</v>
      </c>
      <c r="F379" s="12" t="s">
        <v>25</v>
      </c>
      <c r="G379" s="12" t="s">
        <v>40</v>
      </c>
      <c r="H379" s="12" t="s">
        <v>41</v>
      </c>
      <c r="I379" s="12" t="s">
        <v>96</v>
      </c>
      <c r="J379" s="12" t="s">
        <v>562</v>
      </c>
      <c r="K379" s="4" t="s">
        <v>382</v>
      </c>
      <c r="L379" s="4" t="s">
        <v>25</v>
      </c>
    </row>
    <row r="380" spans="1:12" x14ac:dyDescent="0.2">
      <c r="A380" s="4" t="s">
        <v>383</v>
      </c>
      <c r="D380" s="13" t="s">
        <v>200</v>
      </c>
      <c r="E380" s="14" t="s">
        <v>22</v>
      </c>
      <c r="F380" s="14" t="s">
        <v>25</v>
      </c>
      <c r="G380" s="14" t="s">
        <v>40</v>
      </c>
      <c r="H380" s="14" t="s">
        <v>41</v>
      </c>
      <c r="I380" s="14" t="s">
        <v>201</v>
      </c>
      <c r="J380" s="14" t="s">
        <v>563</v>
      </c>
      <c r="K380" s="4" t="s">
        <v>385</v>
      </c>
      <c r="L380" s="4" t="s">
        <v>56</v>
      </c>
    </row>
    <row r="381" spans="1:12" x14ac:dyDescent="0.2">
      <c r="A381" s="4" t="s">
        <v>386</v>
      </c>
      <c r="D381" s="11" t="s">
        <v>195</v>
      </c>
      <c r="E381" s="12" t="s">
        <v>22</v>
      </c>
      <c r="F381" s="12" t="s">
        <v>196</v>
      </c>
      <c r="G381" s="12" t="s">
        <v>40</v>
      </c>
      <c r="H381" s="12" t="s">
        <v>41</v>
      </c>
      <c r="I381" s="12" t="s">
        <v>59</v>
      </c>
      <c r="J381" s="12" t="s">
        <v>564</v>
      </c>
      <c r="K381" s="4" t="s">
        <v>379</v>
      </c>
    </row>
    <row r="382" spans="1:12" x14ac:dyDescent="0.2">
      <c r="A382" s="9" t="s">
        <v>565</v>
      </c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x14ac:dyDescent="0.2">
      <c r="A383" s="4" t="s">
        <v>20</v>
      </c>
      <c r="D383" s="11" t="s">
        <v>48</v>
      </c>
      <c r="E383" s="12" t="s">
        <v>49</v>
      </c>
      <c r="F383" s="12" t="s">
        <v>44</v>
      </c>
      <c r="G383" s="12" t="s">
        <v>40</v>
      </c>
      <c r="H383" s="12" t="s">
        <v>41</v>
      </c>
      <c r="I383" s="12" t="s">
        <v>50</v>
      </c>
      <c r="J383" s="12" t="s">
        <v>566</v>
      </c>
      <c r="K383" s="4" t="s">
        <v>28</v>
      </c>
      <c r="L383" s="4" t="s">
        <v>20</v>
      </c>
    </row>
    <row r="384" spans="1:12" x14ac:dyDescent="0.2">
      <c r="A384" s="4" t="s">
        <v>23</v>
      </c>
      <c r="D384" s="11" t="s">
        <v>227</v>
      </c>
      <c r="E384" s="12" t="s">
        <v>49</v>
      </c>
      <c r="F384" s="12" t="s">
        <v>20</v>
      </c>
      <c r="G384" s="12" t="s">
        <v>40</v>
      </c>
      <c r="H384" s="12" t="s">
        <v>41</v>
      </c>
      <c r="I384" s="12" t="s">
        <v>65</v>
      </c>
      <c r="J384" s="12" t="s">
        <v>567</v>
      </c>
      <c r="K384" s="4" t="s">
        <v>31</v>
      </c>
      <c r="L384" s="4" t="s">
        <v>20</v>
      </c>
    </row>
    <row r="385" spans="1:12" x14ac:dyDescent="0.2">
      <c r="A385" s="4" t="s">
        <v>25</v>
      </c>
      <c r="D385" s="11" t="s">
        <v>392</v>
      </c>
      <c r="E385" s="12" t="s">
        <v>22</v>
      </c>
      <c r="F385" s="12" t="s">
        <v>20</v>
      </c>
      <c r="G385" s="12" t="s">
        <v>40</v>
      </c>
      <c r="H385" s="12" t="s">
        <v>41</v>
      </c>
      <c r="I385" s="12" t="s">
        <v>96</v>
      </c>
      <c r="J385" s="12" t="s">
        <v>568</v>
      </c>
      <c r="K385" s="4" t="s">
        <v>35</v>
      </c>
      <c r="L385" s="4" t="s">
        <v>20</v>
      </c>
    </row>
    <row r="386" spans="1:12" x14ac:dyDescent="0.2">
      <c r="A386" s="4" t="s">
        <v>24</v>
      </c>
      <c r="D386" s="11" t="s">
        <v>237</v>
      </c>
      <c r="E386" s="12" t="s">
        <v>38</v>
      </c>
      <c r="F386" s="12" t="s">
        <v>23</v>
      </c>
      <c r="G386" s="12" t="s">
        <v>40</v>
      </c>
      <c r="H386" s="12" t="s">
        <v>41</v>
      </c>
      <c r="I386" s="12" t="s">
        <v>238</v>
      </c>
      <c r="J386" s="12" t="s">
        <v>569</v>
      </c>
      <c r="K386" s="4" t="s">
        <v>55</v>
      </c>
      <c r="L386" s="4" t="s">
        <v>23</v>
      </c>
    </row>
    <row r="387" spans="1:12" x14ac:dyDescent="0.2">
      <c r="A387" s="4" t="s">
        <v>82</v>
      </c>
      <c r="D387" s="11" t="s">
        <v>52</v>
      </c>
      <c r="E387" s="12" t="s">
        <v>49</v>
      </c>
      <c r="F387" s="12" t="s">
        <v>23</v>
      </c>
      <c r="G387" s="12" t="s">
        <v>40</v>
      </c>
      <c r="H387" s="12"/>
      <c r="I387" s="12" t="s">
        <v>53</v>
      </c>
      <c r="J387" s="12" t="s">
        <v>570</v>
      </c>
      <c r="K387" s="4" t="s">
        <v>103</v>
      </c>
      <c r="L387" s="4" t="s">
        <v>23</v>
      </c>
    </row>
    <row r="388" spans="1:12" x14ac:dyDescent="0.2">
      <c r="A388" s="4" t="s">
        <v>150</v>
      </c>
      <c r="D388" s="17" t="s">
        <v>397</v>
      </c>
      <c r="E388" s="16" t="s">
        <v>38</v>
      </c>
      <c r="F388" s="16" t="s">
        <v>23</v>
      </c>
      <c r="G388" s="16" t="s">
        <v>40</v>
      </c>
      <c r="H388" s="16"/>
      <c r="I388" s="16" t="s">
        <v>317</v>
      </c>
      <c r="J388" s="12" t="s">
        <v>571</v>
      </c>
      <c r="K388" s="4" t="s">
        <v>86</v>
      </c>
      <c r="L388" s="4" t="s">
        <v>23</v>
      </c>
    </row>
    <row r="389" spans="1:12" x14ac:dyDescent="0.2">
      <c r="A389" s="4" t="s">
        <v>145</v>
      </c>
      <c r="D389" s="11" t="s">
        <v>402</v>
      </c>
      <c r="E389" s="12" t="s">
        <v>22</v>
      </c>
      <c r="F389" s="12" t="s">
        <v>56</v>
      </c>
      <c r="G389" s="12" t="s">
        <v>40</v>
      </c>
      <c r="H389" s="12" t="s">
        <v>41</v>
      </c>
      <c r="I389" s="12" t="s">
        <v>69</v>
      </c>
      <c r="J389" s="12" t="s">
        <v>572</v>
      </c>
      <c r="K389" s="4" t="s">
        <v>164</v>
      </c>
      <c r="L389" s="4" t="s">
        <v>25</v>
      </c>
    </row>
    <row r="392" spans="1:12" s="24" customFormat="1" x14ac:dyDescent="0.2">
      <c r="B392" s="24" t="s">
        <v>573</v>
      </c>
    </row>
    <row r="393" spans="1:12" s="24" customFormat="1" x14ac:dyDescent="0.2">
      <c r="B393" s="24" t="s">
        <v>574</v>
      </c>
      <c r="J393" s="24" t="s">
        <v>575</v>
      </c>
    </row>
    <row r="394" spans="1:12" s="24" customFormat="1" x14ac:dyDescent="0.2"/>
    <row r="395" spans="1:12" s="24" customFormat="1" x14ac:dyDescent="0.2">
      <c r="B395" s="25" t="s">
        <v>576</v>
      </c>
    </row>
    <row r="396" spans="1:12" s="25" customFormat="1" x14ac:dyDescent="0.2">
      <c r="A396" s="10"/>
      <c r="B396" s="25" t="s">
        <v>577</v>
      </c>
      <c r="C396" s="10"/>
      <c r="D396" s="24"/>
      <c r="E396" s="10"/>
      <c r="F396" s="10"/>
      <c r="G396" s="10"/>
      <c r="H396" s="10"/>
      <c r="I396" s="10"/>
      <c r="J396" s="10" t="s">
        <v>578</v>
      </c>
      <c r="K396" s="10"/>
      <c r="L396" s="10"/>
    </row>
  </sheetData>
  <mergeCells count="63">
    <mergeCell ref="A365:L365"/>
    <mergeCell ref="A382:L382"/>
    <mergeCell ref="A314:L314"/>
    <mergeCell ref="A322:L322"/>
    <mergeCell ref="A330:L330"/>
    <mergeCell ref="A338:L338"/>
    <mergeCell ref="A343:L343"/>
    <mergeCell ref="A356:L356"/>
    <mergeCell ref="A285:L285"/>
    <mergeCell ref="A286:L286"/>
    <mergeCell ref="A289:L289"/>
    <mergeCell ref="A294:L294"/>
    <mergeCell ref="A297:L297"/>
    <mergeCell ref="A306:L306"/>
    <mergeCell ref="A241:L241"/>
    <mergeCell ref="A250:L250"/>
    <mergeCell ref="A257:L257"/>
    <mergeCell ref="A261:L261"/>
    <mergeCell ref="A266:L266"/>
    <mergeCell ref="A275:L275"/>
    <mergeCell ref="A167:L167"/>
    <mergeCell ref="A181:L181"/>
    <mergeCell ref="A189:L189"/>
    <mergeCell ref="A206:L206"/>
    <mergeCell ref="A218:L218"/>
    <mergeCell ref="A228:L228"/>
    <mergeCell ref="A133:L133"/>
    <mergeCell ref="A137:L137"/>
    <mergeCell ref="A143:L143"/>
    <mergeCell ref="A152:L152"/>
    <mergeCell ref="A157:L157"/>
    <mergeCell ref="A164:L164"/>
    <mergeCell ref="A101:L101"/>
    <mergeCell ref="A111:L111"/>
    <mergeCell ref="A112:L112"/>
    <mergeCell ref="A115:L115"/>
    <mergeCell ref="A126:L126"/>
    <mergeCell ref="A128:L128"/>
    <mergeCell ref="A55:L55"/>
    <mergeCell ref="A60:L60"/>
    <mergeCell ref="A72:L72"/>
    <mergeCell ref="A77:L77"/>
    <mergeCell ref="A89:L89"/>
    <mergeCell ref="A97:L97"/>
    <mergeCell ref="A30:L30"/>
    <mergeCell ref="A37:L37"/>
    <mergeCell ref="A38:L38"/>
    <mergeCell ref="A41:L41"/>
    <mergeCell ref="A46:L46"/>
    <mergeCell ref="A51:L51"/>
    <mergeCell ref="I6:L6"/>
    <mergeCell ref="A8:L8"/>
    <mergeCell ref="A9:L9"/>
    <mergeCell ref="A14:L14"/>
    <mergeCell ref="A19:L19"/>
    <mergeCell ref="A24:L24"/>
    <mergeCell ref="A1:L1"/>
    <mergeCell ref="A2:L2"/>
    <mergeCell ref="A3:L3"/>
    <mergeCell ref="A4:E4"/>
    <mergeCell ref="I4:L4"/>
    <mergeCell ref="A5:E5"/>
    <mergeCell ref="I5:L5"/>
  </mergeCells>
  <pageMargins left="0.39370078740157483" right="0.31496062992125984" top="0.39370078740157483" bottom="0.3937007874015748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opLeftCell="A16" workbookViewId="0">
      <selection activeCell="A37" sqref="A37:L37"/>
    </sheetView>
  </sheetViews>
  <sheetFormatPr defaultRowHeight="12.75" x14ac:dyDescent="0.2"/>
  <cols>
    <col min="1" max="1" width="2.7109375" style="27" bestFit="1" customWidth="1"/>
    <col min="2" max="2" width="23.140625" style="27" customWidth="1"/>
    <col min="3" max="3" width="6" style="27" bestFit="1" customWidth="1"/>
    <col min="4" max="4" width="6.140625" style="27" customWidth="1"/>
    <col min="5" max="5" width="6" style="27" customWidth="1"/>
    <col min="6" max="6" width="5" style="27" bestFit="1" customWidth="1"/>
    <col min="7" max="7" width="5.28515625" style="27" customWidth="1"/>
    <col min="8" max="8" width="6" style="27" bestFit="1" customWidth="1"/>
    <col min="9" max="9" width="5" style="27" bestFit="1" customWidth="1"/>
    <col min="10" max="10" width="7" style="27" bestFit="1" customWidth="1"/>
    <col min="11" max="12" width="4.7109375" style="27" customWidth="1"/>
    <col min="13" max="13" width="5" style="27" bestFit="1" customWidth="1"/>
    <col min="14" max="15" width="6" style="27" bestFit="1" customWidth="1"/>
    <col min="16" max="17" width="7.28515625" style="27" customWidth="1"/>
    <col min="18" max="18" width="8" style="27" bestFit="1" customWidth="1"/>
    <col min="19" max="16384" width="9.140625" style="27"/>
  </cols>
  <sheetData>
    <row r="1" spans="1:18" ht="15" x14ac:dyDescent="0.25">
      <c r="B1" s="28" t="s">
        <v>579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5" x14ac:dyDescent="0.25">
      <c r="B2" s="28" t="s">
        <v>580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4" spans="1:18" ht="15" x14ac:dyDescent="0.25">
      <c r="A4" s="29"/>
      <c r="B4" s="29"/>
      <c r="C4" s="30" t="s">
        <v>581</v>
      </c>
      <c r="D4" s="31" t="s">
        <v>582</v>
      </c>
      <c r="E4" s="31"/>
      <c r="F4" s="31" t="s">
        <v>583</v>
      </c>
      <c r="G4" s="31"/>
      <c r="H4" s="32" t="s">
        <v>584</v>
      </c>
      <c r="I4" s="33"/>
      <c r="J4" s="32" t="s">
        <v>585</v>
      </c>
      <c r="K4" s="33"/>
      <c r="L4" s="32" t="s">
        <v>586</v>
      </c>
      <c r="M4" s="33"/>
      <c r="N4" s="32" t="s">
        <v>587</v>
      </c>
      <c r="O4" s="33"/>
      <c r="P4" s="32" t="s">
        <v>588</v>
      </c>
      <c r="Q4" s="33"/>
      <c r="R4" s="34" t="s">
        <v>589</v>
      </c>
    </row>
    <row r="5" spans="1:18" ht="15" x14ac:dyDescent="0.25">
      <c r="A5" s="29"/>
      <c r="B5" s="29"/>
      <c r="C5" s="30" t="s">
        <v>590</v>
      </c>
      <c r="D5" s="30" t="s">
        <v>590</v>
      </c>
      <c r="E5" s="30" t="s">
        <v>591</v>
      </c>
      <c r="F5" s="30" t="s">
        <v>590</v>
      </c>
      <c r="G5" s="30" t="s">
        <v>591</v>
      </c>
      <c r="H5" s="30" t="s">
        <v>590</v>
      </c>
      <c r="I5" s="30" t="s">
        <v>591</v>
      </c>
      <c r="J5" s="30" t="s">
        <v>590</v>
      </c>
      <c r="K5" s="30" t="s">
        <v>591</v>
      </c>
      <c r="L5" s="30" t="s">
        <v>590</v>
      </c>
      <c r="M5" s="30" t="s">
        <v>591</v>
      </c>
      <c r="N5" s="30" t="s">
        <v>590</v>
      </c>
      <c r="O5" s="30" t="s">
        <v>591</v>
      </c>
      <c r="P5" s="30" t="s">
        <v>590</v>
      </c>
      <c r="Q5" s="30" t="s">
        <v>591</v>
      </c>
      <c r="R5" s="31"/>
    </row>
    <row r="6" spans="1:18" ht="15" x14ac:dyDescent="0.25">
      <c r="A6" s="35">
        <v>1</v>
      </c>
      <c r="B6" s="36" t="s">
        <v>42</v>
      </c>
      <c r="C6" s="29"/>
      <c r="D6" s="29">
        <f>140</f>
        <v>140</v>
      </c>
      <c r="E6" s="29">
        <f>140+119</f>
        <v>259</v>
      </c>
      <c r="F6" s="29"/>
      <c r="G6" s="29">
        <f>140</f>
        <v>140</v>
      </c>
      <c r="H6" s="29">
        <f>102+105</f>
        <v>207</v>
      </c>
      <c r="I6" s="29">
        <f>140</f>
        <v>140</v>
      </c>
      <c r="J6" s="29">
        <f>120+102+80.5+63</f>
        <v>365.5</v>
      </c>
      <c r="K6" s="29">
        <f>119+140+83+140</f>
        <v>482</v>
      </c>
      <c r="L6" s="29">
        <f>102+90+120</f>
        <v>312</v>
      </c>
      <c r="M6" s="29">
        <f>140</f>
        <v>140</v>
      </c>
      <c r="N6" s="29"/>
      <c r="O6" s="29">
        <f>119</f>
        <v>119</v>
      </c>
      <c r="P6" s="29">
        <f>120+80.5</f>
        <v>200.5</v>
      </c>
      <c r="Q6" s="29">
        <f>140+63</f>
        <v>203</v>
      </c>
      <c r="R6" s="37">
        <f>SUM(C6:Q6)</f>
        <v>2708</v>
      </c>
    </row>
    <row r="7" spans="1:18" ht="15" x14ac:dyDescent="0.25">
      <c r="A7" s="35">
        <v>2</v>
      </c>
      <c r="B7" s="36" t="s">
        <v>592</v>
      </c>
      <c r="C7" s="29"/>
      <c r="D7" s="29">
        <f>105</f>
        <v>105</v>
      </c>
      <c r="E7" s="29"/>
      <c r="F7" s="29">
        <f>105</f>
        <v>105</v>
      </c>
      <c r="G7" s="29"/>
      <c r="H7" s="29">
        <f>140+119</f>
        <v>259</v>
      </c>
      <c r="I7" s="29">
        <f>140</f>
        <v>140</v>
      </c>
      <c r="J7" s="29">
        <f>63+119+90+22.5</f>
        <v>294.5</v>
      </c>
      <c r="K7" s="29">
        <f>94+105</f>
        <v>199</v>
      </c>
      <c r="L7" s="29">
        <f>140+102+105+63</f>
        <v>410</v>
      </c>
      <c r="M7" s="29">
        <f>105</f>
        <v>105</v>
      </c>
      <c r="N7" s="29">
        <f>140</f>
        <v>140</v>
      </c>
      <c r="O7" s="29"/>
      <c r="P7" s="29">
        <f>71+140+71+46+22.5</f>
        <v>350.5</v>
      </c>
      <c r="Q7" s="29">
        <f>83+105</f>
        <v>188</v>
      </c>
      <c r="R7" s="37">
        <f>SUM(C7:Q7)</f>
        <v>2296</v>
      </c>
    </row>
    <row r="8" spans="1:18" ht="15" x14ac:dyDescent="0.25">
      <c r="A8" s="35">
        <v>3</v>
      </c>
      <c r="B8" s="36" t="s">
        <v>119</v>
      </c>
      <c r="C8" s="29"/>
      <c r="D8" s="29"/>
      <c r="E8" s="29"/>
      <c r="F8" s="29">
        <f>120</f>
        <v>120</v>
      </c>
      <c r="G8" s="29"/>
      <c r="H8" s="29">
        <f>102</f>
        <v>102</v>
      </c>
      <c r="I8" s="29">
        <f>140+54.5</f>
        <v>194.5</v>
      </c>
      <c r="J8" s="29">
        <f>102+90+94+102</f>
        <v>388</v>
      </c>
      <c r="K8" s="29">
        <f>140+105+54.5</f>
        <v>299.5</v>
      </c>
      <c r="L8" s="29">
        <f>120+94+120</f>
        <v>334</v>
      </c>
      <c r="M8" s="29">
        <f>54.5</f>
        <v>54.5</v>
      </c>
      <c r="N8" s="29"/>
      <c r="O8" s="29"/>
      <c r="P8" s="29">
        <f>102+105+90</f>
        <v>297</v>
      </c>
      <c r="Q8" s="29">
        <f>140+71</f>
        <v>211</v>
      </c>
      <c r="R8" s="37">
        <f>SUM(C8:Q8)</f>
        <v>2000.5</v>
      </c>
    </row>
    <row r="9" spans="1:18" ht="15" x14ac:dyDescent="0.25">
      <c r="A9" s="35">
        <v>4</v>
      </c>
      <c r="B9" s="36" t="s">
        <v>53</v>
      </c>
      <c r="C9" s="29"/>
      <c r="D9" s="29">
        <f>119</f>
        <v>119</v>
      </c>
      <c r="E9" s="29">
        <v>94</v>
      </c>
      <c r="F9" s="29">
        <f>102</f>
        <v>102</v>
      </c>
      <c r="G9" s="29"/>
      <c r="H9" s="29">
        <f>90</f>
        <v>90</v>
      </c>
      <c r="I9" s="29">
        <f>119+83</f>
        <v>202</v>
      </c>
      <c r="J9" s="29">
        <f>80.5+83</f>
        <v>163.5</v>
      </c>
      <c r="K9" s="29">
        <f>119+140+83</f>
        <v>342</v>
      </c>
      <c r="L9" s="29"/>
      <c r="M9" s="29">
        <f>140+119</f>
        <v>259</v>
      </c>
      <c r="N9" s="29"/>
      <c r="O9" s="29"/>
      <c r="P9" s="29">
        <f>140</f>
        <v>140</v>
      </c>
      <c r="Q9" s="29">
        <f>105+119+105+83</f>
        <v>412</v>
      </c>
      <c r="R9" s="37">
        <f>SUM(C9:Q9)</f>
        <v>1923.5</v>
      </c>
    </row>
    <row r="10" spans="1:18" ht="15" x14ac:dyDescent="0.25">
      <c r="A10" s="35">
        <v>5</v>
      </c>
      <c r="B10" s="36" t="s">
        <v>84</v>
      </c>
      <c r="C10" s="29"/>
      <c r="D10" s="29">
        <f>71</f>
        <v>71</v>
      </c>
      <c r="E10" s="29"/>
      <c r="F10" s="29">
        <f>119+94</f>
        <v>213</v>
      </c>
      <c r="G10" s="29"/>
      <c r="H10" s="29">
        <f>120+120</f>
        <v>240</v>
      </c>
      <c r="I10" s="29">
        <f>90</f>
        <v>90</v>
      </c>
      <c r="J10" s="29">
        <f>140+120+71</f>
        <v>331</v>
      </c>
      <c r="K10" s="29">
        <f>120+63</f>
        <v>183</v>
      </c>
      <c r="L10" s="29">
        <f>102</f>
        <v>102</v>
      </c>
      <c r="M10" s="29">
        <f>94</f>
        <v>94</v>
      </c>
      <c r="N10" s="29"/>
      <c r="O10" s="29"/>
      <c r="P10" s="29">
        <f>102+105+119</f>
        <v>326</v>
      </c>
      <c r="Q10" s="29">
        <f>102+54.5</f>
        <v>156.5</v>
      </c>
      <c r="R10" s="37">
        <f>SUM(C10:Q10)</f>
        <v>1806.5</v>
      </c>
    </row>
    <row r="11" spans="1:18" ht="15" x14ac:dyDescent="0.25">
      <c r="A11" s="35">
        <v>6</v>
      </c>
      <c r="B11" s="36" t="s">
        <v>59</v>
      </c>
      <c r="C11" s="29"/>
      <c r="D11" s="29">
        <f>105</f>
        <v>105</v>
      </c>
      <c r="E11" s="29">
        <f>140</f>
        <v>140</v>
      </c>
      <c r="F11" s="29"/>
      <c r="G11" s="29"/>
      <c r="H11" s="29">
        <f>54.5</f>
        <v>54.5</v>
      </c>
      <c r="I11" s="29"/>
      <c r="J11" s="29">
        <f>119+18</f>
        <v>137</v>
      </c>
      <c r="K11" s="29">
        <f>119+140+119</f>
        <v>378</v>
      </c>
      <c r="L11" s="29"/>
      <c r="M11" s="29">
        <f>63+140</f>
        <v>203</v>
      </c>
      <c r="N11" s="29"/>
      <c r="O11" s="29"/>
      <c r="P11" s="29">
        <f>119+14</f>
        <v>133</v>
      </c>
      <c r="Q11" s="29">
        <f>94+140+105</f>
        <v>339</v>
      </c>
      <c r="R11" s="37">
        <f>SUM(C11:Q11)</f>
        <v>1489.5</v>
      </c>
    </row>
    <row r="12" spans="1:18" ht="15" x14ac:dyDescent="0.25">
      <c r="A12" s="35">
        <v>7</v>
      </c>
      <c r="B12" s="36" t="s">
        <v>46</v>
      </c>
      <c r="C12" s="29"/>
      <c r="D12" s="29">
        <f>80.5+83</f>
        <v>163.5</v>
      </c>
      <c r="E12" s="29">
        <f>119</f>
        <v>119</v>
      </c>
      <c r="F12" s="29"/>
      <c r="G12" s="29"/>
      <c r="H12" s="29">
        <f>63+63</f>
        <v>126</v>
      </c>
      <c r="I12" s="29">
        <f>105</f>
        <v>105</v>
      </c>
      <c r="J12" s="29">
        <f>105+61+86.5</f>
        <v>252.5</v>
      </c>
      <c r="K12" s="29">
        <f>94</f>
        <v>94</v>
      </c>
      <c r="L12" s="29">
        <f>54.5+90</f>
        <v>144.5</v>
      </c>
      <c r="M12" s="29">
        <f>119+119</f>
        <v>238</v>
      </c>
      <c r="N12" s="29"/>
      <c r="O12" s="29"/>
      <c r="P12" s="29">
        <f>40.5+31</f>
        <v>71.5</v>
      </c>
      <c r="Q12" s="29">
        <f>94</f>
        <v>94</v>
      </c>
      <c r="R12" s="37">
        <f>SUM(C12:Q12)</f>
        <v>1408</v>
      </c>
    </row>
    <row r="13" spans="1:18" ht="15" x14ac:dyDescent="0.25">
      <c r="A13" s="35">
        <v>8</v>
      </c>
      <c r="B13" s="36" t="s">
        <v>65</v>
      </c>
      <c r="C13" s="29"/>
      <c r="D13" s="29">
        <f>120</f>
        <v>120</v>
      </c>
      <c r="E13" s="29">
        <f>105</f>
        <v>105</v>
      </c>
      <c r="F13" s="29"/>
      <c r="G13" s="29"/>
      <c r="H13" s="29">
        <f>102</f>
        <v>102</v>
      </c>
      <c r="I13" s="29">
        <f>119</f>
        <v>119</v>
      </c>
      <c r="J13" s="29">
        <f>31+54.5</f>
        <v>85.5</v>
      </c>
      <c r="K13" s="29"/>
      <c r="L13" s="29">
        <f>83+71</f>
        <v>154</v>
      </c>
      <c r="M13" s="29">
        <f>119+140</f>
        <v>259</v>
      </c>
      <c r="N13" s="29"/>
      <c r="O13" s="29"/>
      <c r="P13" s="29">
        <f>80.5+63</f>
        <v>143.5</v>
      </c>
      <c r="Q13" s="29">
        <f>119+119</f>
        <v>238</v>
      </c>
      <c r="R13" s="37">
        <f>SUM(C13:Q13)</f>
        <v>1326</v>
      </c>
    </row>
    <row r="14" spans="1:18" ht="15" x14ac:dyDescent="0.25">
      <c r="A14" s="35">
        <v>9</v>
      </c>
      <c r="B14" s="36" t="s">
        <v>69</v>
      </c>
      <c r="C14" s="29"/>
      <c r="D14" s="29"/>
      <c r="E14" s="29">
        <f>80.5</f>
        <v>80.5</v>
      </c>
      <c r="F14" s="29"/>
      <c r="G14" s="29"/>
      <c r="H14" s="29">
        <f>94+46</f>
        <v>140</v>
      </c>
      <c r="I14" s="29">
        <f>102+94</f>
        <v>196</v>
      </c>
      <c r="J14" s="29">
        <f>90+71+46+35</f>
        <v>242</v>
      </c>
      <c r="K14" s="29">
        <f>40.5</f>
        <v>40.5</v>
      </c>
      <c r="L14" s="29">
        <f>61+54</f>
        <v>115</v>
      </c>
      <c r="M14" s="29">
        <f>71</f>
        <v>71</v>
      </c>
      <c r="N14" s="29"/>
      <c r="O14" s="29"/>
      <c r="P14" s="29">
        <f>80.5+61+63+46</f>
        <v>250.5</v>
      </c>
      <c r="Q14" s="29">
        <f>102+63</f>
        <v>165</v>
      </c>
      <c r="R14" s="37">
        <f>SUM(C14:Q14)</f>
        <v>1300.5</v>
      </c>
    </row>
    <row r="15" spans="1:18" ht="15" x14ac:dyDescent="0.25">
      <c r="A15" s="35">
        <v>10</v>
      </c>
      <c r="B15" s="36" t="s">
        <v>177</v>
      </c>
      <c r="C15" s="29"/>
      <c r="D15" s="29"/>
      <c r="E15" s="29"/>
      <c r="F15" s="29"/>
      <c r="G15" s="29"/>
      <c r="H15" s="29">
        <f>90+83</f>
        <v>173</v>
      </c>
      <c r="I15" s="29">
        <f>94</f>
        <v>94</v>
      </c>
      <c r="J15" s="29">
        <f>120+140</f>
        <v>260</v>
      </c>
      <c r="K15" s="29">
        <f>140</f>
        <v>140</v>
      </c>
      <c r="L15" s="29"/>
      <c r="M15" s="29">
        <f>105</f>
        <v>105</v>
      </c>
      <c r="N15" s="29"/>
      <c r="O15" s="29">
        <f>105</f>
        <v>105</v>
      </c>
      <c r="P15" s="29">
        <f>102+83</f>
        <v>185</v>
      </c>
      <c r="Q15" s="29">
        <f>140</f>
        <v>140</v>
      </c>
      <c r="R15" s="37">
        <f>SUM(C15:Q15)</f>
        <v>1202</v>
      </c>
    </row>
    <row r="16" spans="1:18" ht="15" x14ac:dyDescent="0.25">
      <c r="A16" s="35">
        <v>11</v>
      </c>
      <c r="B16" s="36" t="s">
        <v>593</v>
      </c>
      <c r="C16" s="29">
        <f>105</f>
        <v>105</v>
      </c>
      <c r="D16" s="29"/>
      <c r="E16" s="29"/>
      <c r="F16" s="29">
        <f>140</f>
        <v>140</v>
      </c>
      <c r="G16" s="29">
        <f>119</f>
        <v>119</v>
      </c>
      <c r="H16" s="29">
        <f>83</f>
        <v>83</v>
      </c>
      <c r="I16" s="29"/>
      <c r="J16" s="29">
        <f>83+63</f>
        <v>146</v>
      </c>
      <c r="K16" s="29">
        <f>105</f>
        <v>105</v>
      </c>
      <c r="L16" s="29">
        <f>83</f>
        <v>83</v>
      </c>
      <c r="M16" s="29"/>
      <c r="N16" s="29"/>
      <c r="O16" s="29"/>
      <c r="P16" s="29">
        <f>94+140+54.5</f>
        <v>288.5</v>
      </c>
      <c r="Q16" s="29">
        <f>83</f>
        <v>83</v>
      </c>
      <c r="R16" s="37">
        <f>SUM(C16:Q16)</f>
        <v>1152.5</v>
      </c>
    </row>
    <row r="17" spans="1:18" ht="15" x14ac:dyDescent="0.25">
      <c r="A17" s="35">
        <v>12</v>
      </c>
      <c r="B17" s="36" t="s">
        <v>112</v>
      </c>
      <c r="C17" s="29"/>
      <c r="D17" s="29"/>
      <c r="E17" s="29"/>
      <c r="F17" s="29">
        <f>119</f>
        <v>119</v>
      </c>
      <c r="G17" s="29">
        <f>105</f>
        <v>105</v>
      </c>
      <c r="H17" s="29">
        <f>94</f>
        <v>94</v>
      </c>
      <c r="I17" s="29">
        <f>105</f>
        <v>105</v>
      </c>
      <c r="J17" s="29">
        <f>83+63</f>
        <v>146</v>
      </c>
      <c r="K17" s="29">
        <f>94+105</f>
        <v>199</v>
      </c>
      <c r="L17" s="29"/>
      <c r="M17" s="29"/>
      <c r="N17" s="29"/>
      <c r="O17" s="29"/>
      <c r="P17" s="29">
        <f>83+71</f>
        <v>154</v>
      </c>
      <c r="Q17" s="29">
        <f>71+94</f>
        <v>165</v>
      </c>
      <c r="R17" s="37">
        <f>SUM(C17:Q17)</f>
        <v>1087</v>
      </c>
    </row>
    <row r="18" spans="1:18" ht="15" x14ac:dyDescent="0.25">
      <c r="A18" s="35">
        <v>13</v>
      </c>
      <c r="B18" s="36" t="s">
        <v>92</v>
      </c>
      <c r="C18" s="29"/>
      <c r="D18" s="29">
        <f>102</f>
        <v>102</v>
      </c>
      <c r="E18" s="29"/>
      <c r="F18" s="29"/>
      <c r="G18" s="29"/>
      <c r="H18" s="29">
        <f>140</f>
        <v>140</v>
      </c>
      <c r="I18" s="29">
        <f>71+71</f>
        <v>142</v>
      </c>
      <c r="J18" s="29">
        <f>140+80.5</f>
        <v>220.5</v>
      </c>
      <c r="K18" s="29">
        <f>39.5</f>
        <v>39.5</v>
      </c>
      <c r="L18" s="29"/>
      <c r="M18" s="29">
        <f>94+71</f>
        <v>165</v>
      </c>
      <c r="N18" s="29"/>
      <c r="O18" s="29"/>
      <c r="P18" s="29">
        <f>140+102</f>
        <v>242</v>
      </c>
      <c r="Q18" s="29"/>
      <c r="R18" s="37">
        <f>SUM(C18:Q18)</f>
        <v>1051</v>
      </c>
    </row>
    <row r="19" spans="1:18" ht="15" x14ac:dyDescent="0.25">
      <c r="A19" s="35">
        <v>14</v>
      </c>
      <c r="B19" s="36" t="s">
        <v>26</v>
      </c>
      <c r="C19" s="29">
        <f>140+119</f>
        <v>259</v>
      </c>
      <c r="D19" s="29"/>
      <c r="E19" s="29"/>
      <c r="F19" s="29">
        <f>140+105</f>
        <v>245</v>
      </c>
      <c r="G19" s="29"/>
      <c r="H19" s="29"/>
      <c r="I19" s="29">
        <f>61</f>
        <v>61</v>
      </c>
      <c r="J19" s="29">
        <f>105</f>
        <v>105</v>
      </c>
      <c r="K19" s="29"/>
      <c r="L19" s="29"/>
      <c r="M19" s="29">
        <f>80.5+83</f>
        <v>163.5</v>
      </c>
      <c r="N19" s="29"/>
      <c r="O19" s="29"/>
      <c r="P19" s="29">
        <f>94</f>
        <v>94</v>
      </c>
      <c r="Q19" s="29">
        <f>83</f>
        <v>83</v>
      </c>
      <c r="R19" s="37">
        <f>SUM(C19:Q19)</f>
        <v>1010.5</v>
      </c>
    </row>
    <row r="20" spans="1:18" ht="15" x14ac:dyDescent="0.25">
      <c r="A20" s="35">
        <v>15</v>
      </c>
      <c r="B20" s="36" t="s">
        <v>126</v>
      </c>
      <c r="C20" s="29"/>
      <c r="D20" s="29"/>
      <c r="E20" s="29"/>
      <c r="F20" s="29"/>
      <c r="G20" s="29"/>
      <c r="H20" s="29"/>
      <c r="I20" s="29"/>
      <c r="J20" s="29">
        <f>71</f>
        <v>71</v>
      </c>
      <c r="K20" s="29">
        <f>105+80.5</f>
        <v>185.5</v>
      </c>
      <c r="L20" s="29">
        <f>71</f>
        <v>71</v>
      </c>
      <c r="M20" s="29">
        <f>71+39.5</f>
        <v>110.5</v>
      </c>
      <c r="N20" s="29"/>
      <c r="O20" s="29">
        <f>140</f>
        <v>140</v>
      </c>
      <c r="P20" s="29">
        <f>83</f>
        <v>83</v>
      </c>
      <c r="Q20" s="29">
        <f>80.5</f>
        <v>80.5</v>
      </c>
      <c r="R20" s="37">
        <f>SUM(C20:Q20)</f>
        <v>741.5</v>
      </c>
    </row>
    <row r="21" spans="1:18" ht="15" x14ac:dyDescent="0.25">
      <c r="A21" s="35">
        <v>16</v>
      </c>
      <c r="B21" s="36" t="s">
        <v>201</v>
      </c>
      <c r="C21" s="29"/>
      <c r="D21" s="29"/>
      <c r="E21" s="29"/>
      <c r="F21" s="29"/>
      <c r="G21" s="29"/>
      <c r="H21" s="29"/>
      <c r="I21" s="29"/>
      <c r="J21" s="29">
        <f>94+26.5</f>
        <v>120.5</v>
      </c>
      <c r="K21" s="29">
        <f>83+71</f>
        <v>154</v>
      </c>
      <c r="L21" s="29">
        <f>83</f>
        <v>83</v>
      </c>
      <c r="M21" s="29">
        <f>105</f>
        <v>105</v>
      </c>
      <c r="N21" s="29"/>
      <c r="O21" s="29"/>
      <c r="P21" s="29">
        <f>83+18</f>
        <v>101</v>
      </c>
      <c r="Q21" s="29">
        <f>71</f>
        <v>71</v>
      </c>
      <c r="R21" s="37">
        <f>SUM(C21:Q21)</f>
        <v>634.5</v>
      </c>
    </row>
    <row r="22" spans="1:18" ht="15" x14ac:dyDescent="0.25">
      <c r="A22" s="35">
        <v>17</v>
      </c>
      <c r="B22" s="36" t="s">
        <v>151</v>
      </c>
      <c r="C22" s="29"/>
      <c r="D22" s="29"/>
      <c r="E22" s="29"/>
      <c r="F22" s="29"/>
      <c r="G22" s="29"/>
      <c r="H22" s="29">
        <f>105+94</f>
        <v>199</v>
      </c>
      <c r="I22" s="29"/>
      <c r="J22" s="29"/>
      <c r="K22" s="29"/>
      <c r="L22" s="29">
        <f>83+94</f>
        <v>177</v>
      </c>
      <c r="M22" s="29"/>
      <c r="N22" s="29"/>
      <c r="O22" s="29"/>
      <c r="P22" s="29">
        <f>63+105</f>
        <v>168</v>
      </c>
      <c r="Q22" s="29"/>
      <c r="R22" s="37">
        <f>SUM(C22:Q22)</f>
        <v>544</v>
      </c>
    </row>
    <row r="23" spans="1:18" ht="15" x14ac:dyDescent="0.25">
      <c r="A23" s="35">
        <v>18</v>
      </c>
      <c r="B23" s="36" t="s">
        <v>50</v>
      </c>
      <c r="C23" s="29"/>
      <c r="D23" s="29"/>
      <c r="E23" s="29">
        <f>105</f>
        <v>105</v>
      </c>
      <c r="F23" s="29"/>
      <c r="G23" s="29"/>
      <c r="H23" s="29"/>
      <c r="I23" s="29"/>
      <c r="J23" s="29">
        <f>40.5</f>
        <v>40.5</v>
      </c>
      <c r="K23" s="29">
        <f>119</f>
        <v>119</v>
      </c>
      <c r="L23" s="29">
        <f>71</f>
        <v>71</v>
      </c>
      <c r="M23" s="29"/>
      <c r="N23" s="29"/>
      <c r="O23" s="29"/>
      <c r="P23" s="29">
        <f>54.5</f>
        <v>54.5</v>
      </c>
      <c r="Q23" s="29">
        <f>140</f>
        <v>140</v>
      </c>
      <c r="R23" s="37">
        <f>SUM(C23:Q23)</f>
        <v>530</v>
      </c>
    </row>
    <row r="24" spans="1:18" ht="15" x14ac:dyDescent="0.25">
      <c r="A24" s="35">
        <v>19</v>
      </c>
      <c r="B24" s="36" t="s">
        <v>317</v>
      </c>
      <c r="C24" s="29"/>
      <c r="D24" s="29"/>
      <c r="E24" s="29"/>
      <c r="F24" s="29"/>
      <c r="G24" s="29"/>
      <c r="H24" s="29"/>
      <c r="I24" s="29"/>
      <c r="J24" s="29"/>
      <c r="K24" s="29">
        <f>102+63</f>
        <v>165</v>
      </c>
      <c r="L24" s="29"/>
      <c r="M24" s="29">
        <f>35+90+63</f>
        <v>188</v>
      </c>
      <c r="N24" s="29"/>
      <c r="O24" s="29"/>
      <c r="P24" s="29"/>
      <c r="Q24" s="29">
        <f>90+71</f>
        <v>161</v>
      </c>
      <c r="R24" s="37">
        <f>SUM(C24:Q24)</f>
        <v>514</v>
      </c>
    </row>
    <row r="25" spans="1:18" ht="15" x14ac:dyDescent="0.25">
      <c r="A25" s="35">
        <v>20</v>
      </c>
      <c r="B25" s="36" t="s">
        <v>323</v>
      </c>
      <c r="C25" s="29"/>
      <c r="D25" s="29"/>
      <c r="E25" s="29"/>
      <c r="F25" s="29"/>
      <c r="G25" s="29"/>
      <c r="H25" s="29"/>
      <c r="I25" s="29"/>
      <c r="J25" s="29">
        <f>90+54.5</f>
        <v>144.5</v>
      </c>
      <c r="K25" s="29"/>
      <c r="L25" s="29">
        <f>102+94</f>
        <v>196</v>
      </c>
      <c r="M25" s="29"/>
      <c r="N25" s="29"/>
      <c r="O25" s="29"/>
      <c r="P25" s="29">
        <f>90+71</f>
        <v>161</v>
      </c>
      <c r="Q25" s="29"/>
      <c r="R25" s="37">
        <f>SUM(C25:Q25)</f>
        <v>501.5</v>
      </c>
    </row>
    <row r="26" spans="1:18" ht="15" x14ac:dyDescent="0.25">
      <c r="A26" s="35">
        <v>21</v>
      </c>
      <c r="B26" s="36" t="s">
        <v>238</v>
      </c>
      <c r="C26" s="29"/>
      <c r="D26" s="29"/>
      <c r="E26" s="29"/>
      <c r="F26" s="29"/>
      <c r="G26" s="29"/>
      <c r="H26" s="29"/>
      <c r="I26" s="29">
        <f>63</f>
        <v>63</v>
      </c>
      <c r="J26" s="29"/>
      <c r="K26" s="29">
        <f>94+71</f>
        <v>165</v>
      </c>
      <c r="L26" s="29"/>
      <c r="M26" s="29">
        <f>35</f>
        <v>35</v>
      </c>
      <c r="N26" s="29"/>
      <c r="O26" s="29"/>
      <c r="P26" s="29"/>
      <c r="Q26" s="29">
        <f>63+94</f>
        <v>157</v>
      </c>
      <c r="R26" s="37">
        <f>SUM(C26:Q26)</f>
        <v>420</v>
      </c>
    </row>
    <row r="27" spans="1:18" ht="15" x14ac:dyDescent="0.25">
      <c r="A27" s="35">
        <v>22</v>
      </c>
      <c r="B27" s="36" t="s">
        <v>267</v>
      </c>
      <c r="C27" s="29"/>
      <c r="D27" s="29"/>
      <c r="E27" s="29"/>
      <c r="F27" s="29"/>
      <c r="G27" s="29"/>
      <c r="H27" s="29"/>
      <c r="I27" s="29"/>
      <c r="J27" s="29">
        <f>140</f>
        <v>140</v>
      </c>
      <c r="K27" s="29"/>
      <c r="L27" s="29">
        <f>105</f>
        <v>105</v>
      </c>
      <c r="M27" s="29"/>
      <c r="N27" s="29"/>
      <c r="O27" s="29"/>
      <c r="P27" s="29">
        <f>140</f>
        <v>140</v>
      </c>
      <c r="Q27" s="29"/>
      <c r="R27" s="37">
        <f>SUM(C27:Q27)</f>
        <v>385</v>
      </c>
    </row>
    <row r="28" spans="1:18" ht="15" x14ac:dyDescent="0.25">
      <c r="A28" s="35">
        <v>23</v>
      </c>
      <c r="B28" s="36" t="s">
        <v>311</v>
      </c>
      <c r="C28" s="29"/>
      <c r="D28" s="29"/>
      <c r="E28" s="29"/>
      <c r="F28" s="29"/>
      <c r="G28" s="29"/>
      <c r="H28" s="29"/>
      <c r="I28" s="29"/>
      <c r="J28" s="29">
        <f>71+35+14</f>
        <v>120</v>
      </c>
      <c r="K28" s="29">
        <f>35</f>
        <v>35</v>
      </c>
      <c r="L28" s="29">
        <f>54.5+54.5</f>
        <v>109</v>
      </c>
      <c r="M28" s="29"/>
      <c r="N28" s="29"/>
      <c r="O28" s="29"/>
      <c r="P28" s="29">
        <f>63+35</f>
        <v>98</v>
      </c>
      <c r="Q28" s="29"/>
      <c r="R28" s="37">
        <f>SUM(C28:Q28)</f>
        <v>362</v>
      </c>
    </row>
    <row r="29" spans="1:18" ht="15" x14ac:dyDescent="0.25">
      <c r="A29" s="35">
        <v>24</v>
      </c>
      <c r="B29" s="36" t="s">
        <v>99</v>
      </c>
      <c r="C29" s="29"/>
      <c r="D29" s="29">
        <f>80.5</f>
        <v>80.5</v>
      </c>
      <c r="E29" s="29"/>
      <c r="F29" s="29"/>
      <c r="G29" s="29"/>
      <c r="H29" s="29">
        <f>54.5</f>
        <v>54.5</v>
      </c>
      <c r="I29" s="29"/>
      <c r="J29" s="29">
        <f>61</f>
        <v>61</v>
      </c>
      <c r="K29" s="29"/>
      <c r="L29" s="29">
        <f>63+80.5</f>
        <v>143.5</v>
      </c>
      <c r="M29" s="29"/>
      <c r="N29" s="29"/>
      <c r="O29" s="29"/>
      <c r="P29" s="29"/>
      <c r="Q29" s="29"/>
      <c r="R29" s="37">
        <f>SUM(C29:Q29)</f>
        <v>339.5</v>
      </c>
    </row>
    <row r="30" spans="1:18" ht="15" x14ac:dyDescent="0.25">
      <c r="A30" s="35">
        <v>25</v>
      </c>
      <c r="B30" s="36" t="s">
        <v>169</v>
      </c>
      <c r="C30" s="29"/>
      <c r="D30" s="29"/>
      <c r="E30" s="29"/>
      <c r="F30" s="29"/>
      <c r="G30" s="29"/>
      <c r="H30" s="29">
        <f>46</f>
        <v>46</v>
      </c>
      <c r="I30" s="29"/>
      <c r="J30" s="29">
        <f>54.5</f>
        <v>54.5</v>
      </c>
      <c r="K30" s="29"/>
      <c r="L30" s="29"/>
      <c r="M30" s="29"/>
      <c r="N30" s="29"/>
      <c r="O30" s="29"/>
      <c r="P30" s="29">
        <f>63</f>
        <v>63</v>
      </c>
      <c r="Q30" s="29"/>
      <c r="R30" s="37">
        <f>SUM(C30:Q30)</f>
        <v>163.5</v>
      </c>
    </row>
    <row r="31" spans="1:18" ht="15" x14ac:dyDescent="0.25">
      <c r="A31" s="35">
        <v>26</v>
      </c>
      <c r="B31" s="36" t="s">
        <v>158</v>
      </c>
      <c r="C31" s="29"/>
      <c r="D31" s="29"/>
      <c r="E31" s="29"/>
      <c r="F31" s="29"/>
      <c r="G31" s="29"/>
      <c r="H31" s="29">
        <f>61</f>
        <v>61</v>
      </c>
      <c r="I31" s="29"/>
      <c r="J31" s="29">
        <f>102</f>
        <v>102</v>
      </c>
      <c r="K31" s="29"/>
      <c r="L31" s="29"/>
      <c r="M31" s="29"/>
      <c r="N31" s="29"/>
      <c r="O31" s="29"/>
      <c r="P31" s="29"/>
      <c r="Q31" s="29"/>
      <c r="R31" s="37">
        <f>SUM(C31:Q31)</f>
        <v>163</v>
      </c>
    </row>
    <row r="32" spans="1:18" ht="15" x14ac:dyDescent="0.25">
      <c r="A32" s="35">
        <v>27</v>
      </c>
      <c r="B32" s="36" t="s">
        <v>204</v>
      </c>
      <c r="C32" s="29"/>
      <c r="D32" s="29"/>
      <c r="E32" s="29"/>
      <c r="F32" s="29"/>
      <c r="G32" s="29"/>
      <c r="H32" s="29"/>
      <c r="I32" s="29"/>
      <c r="J32" s="29">
        <f>83</f>
        <v>83</v>
      </c>
      <c r="K32" s="29"/>
      <c r="L32" s="29"/>
      <c r="M32" s="29"/>
      <c r="N32" s="29"/>
      <c r="O32" s="29"/>
      <c r="P32" s="29">
        <f>71</f>
        <v>71</v>
      </c>
      <c r="Q32" s="29"/>
      <c r="R32" s="37">
        <f>SUM(C32:Q32)</f>
        <v>154</v>
      </c>
    </row>
    <row r="33" spans="1:18" ht="15" x14ac:dyDescent="0.25">
      <c r="A33" s="35">
        <v>28</v>
      </c>
      <c r="B33" s="36" t="s">
        <v>191</v>
      </c>
      <c r="C33" s="29"/>
      <c r="D33" s="29"/>
      <c r="E33" s="29"/>
      <c r="F33" s="29"/>
      <c r="G33" s="29"/>
      <c r="H33" s="29">
        <f>71</f>
        <v>71</v>
      </c>
      <c r="I33" s="29"/>
      <c r="J33" s="29">
        <f>31</f>
        <v>31</v>
      </c>
      <c r="K33" s="29"/>
      <c r="L33" s="29"/>
      <c r="M33" s="29"/>
      <c r="N33" s="29"/>
      <c r="O33" s="29"/>
      <c r="P33" s="29">
        <f>26.5</f>
        <v>26.5</v>
      </c>
      <c r="Q33" s="29"/>
      <c r="R33" s="37">
        <f>SUM(C33:Q33)</f>
        <v>128.5</v>
      </c>
    </row>
    <row r="34" spans="1:18" ht="15" x14ac:dyDescent="0.25">
      <c r="A34" s="35">
        <v>29</v>
      </c>
      <c r="B34" s="36" t="s">
        <v>346</v>
      </c>
      <c r="C34" s="29"/>
      <c r="D34" s="29"/>
      <c r="E34" s="29"/>
      <c r="F34" s="29"/>
      <c r="G34" s="29"/>
      <c r="H34" s="29"/>
      <c r="I34" s="29"/>
      <c r="J34" s="29">
        <f>26.5</f>
        <v>26.5</v>
      </c>
      <c r="K34" s="29"/>
      <c r="L34" s="29"/>
      <c r="M34" s="29"/>
      <c r="N34" s="29"/>
      <c r="O34" s="29"/>
      <c r="P34" s="29">
        <f>40.5</f>
        <v>40.5</v>
      </c>
      <c r="Q34" s="29"/>
      <c r="R34" s="37">
        <f>SUM(C34:Q34)</f>
        <v>67</v>
      </c>
    </row>
    <row r="36" spans="1:18" s="24" customFormat="1" ht="11.25" x14ac:dyDescent="0.2">
      <c r="B36" s="24" t="s">
        <v>573</v>
      </c>
    </row>
    <row r="37" spans="1:18" s="24" customFormat="1" ht="11.25" x14ac:dyDescent="0.2">
      <c r="B37" s="24" t="s">
        <v>574</v>
      </c>
      <c r="J37" s="24" t="s">
        <v>575</v>
      </c>
    </row>
    <row r="38" spans="1:18" s="24" customFormat="1" ht="11.25" x14ac:dyDescent="0.2"/>
    <row r="39" spans="1:18" s="24" customFormat="1" ht="11.25" x14ac:dyDescent="0.2">
      <c r="B39" s="25" t="s">
        <v>576</v>
      </c>
    </row>
    <row r="40" spans="1:18" s="25" customFormat="1" ht="11.25" x14ac:dyDescent="0.2">
      <c r="A40" s="10"/>
      <c r="B40" s="25" t="s">
        <v>577</v>
      </c>
      <c r="C40" s="10"/>
      <c r="D40" s="24"/>
      <c r="E40" s="10"/>
      <c r="F40" s="10"/>
      <c r="G40" s="10"/>
      <c r="H40" s="10"/>
      <c r="I40" s="10"/>
      <c r="J40" s="24" t="s">
        <v>578</v>
      </c>
      <c r="K40" s="10"/>
      <c r="L40" s="10"/>
    </row>
  </sheetData>
  <mergeCells count="10">
    <mergeCell ref="B1:R1"/>
    <mergeCell ref="B2:R2"/>
    <mergeCell ref="D4:E4"/>
    <mergeCell ref="F4:G4"/>
    <mergeCell ref="H4:I4"/>
    <mergeCell ref="J4:K4"/>
    <mergeCell ref="L4:M4"/>
    <mergeCell ref="N4:O4"/>
    <mergeCell ref="P4:Q4"/>
    <mergeCell ref="R4:R5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</vt:lpstr>
      <vt:lpstr>КомПерв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Женечка</dc:creator>
  <cp:lastModifiedBy>Женечка</cp:lastModifiedBy>
  <dcterms:created xsi:type="dcterms:W3CDTF">2015-08-26T08:12:51Z</dcterms:created>
  <dcterms:modified xsi:type="dcterms:W3CDTF">2015-08-26T08:13:24Z</dcterms:modified>
</cp:coreProperties>
</file>