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485"/>
  </bookViews>
  <sheets>
    <sheet name="Итог" sheetId="1" r:id="rId1"/>
    <sheet name="Командное первенство" sheetId="2" r:id="rId2"/>
  </sheets>
  <calcPr calcId="145621"/>
</workbook>
</file>

<file path=xl/calcChain.xml><?xml version="1.0" encoding="utf-8"?>
<calcChain xmlns="http://schemas.openxmlformats.org/spreadsheetml/2006/main">
  <c r="X25" i="2" l="1"/>
  <c r="S25" i="2"/>
  <c r="AD25" i="2" s="1"/>
  <c r="D25" i="2"/>
  <c r="S24" i="2"/>
  <c r="R24" i="2"/>
  <c r="M24" i="2"/>
  <c r="L24" i="2"/>
  <c r="D24" i="2"/>
  <c r="C24" i="2"/>
  <c r="AD24" i="2" s="1"/>
  <c r="U23" i="2"/>
  <c r="R23" i="2"/>
  <c r="L23" i="2"/>
  <c r="C23" i="2"/>
  <c r="AD23" i="2" s="1"/>
  <c r="AB22" i="2"/>
  <c r="S22" i="2"/>
  <c r="AD22" i="2" s="1"/>
  <c r="N21" i="2"/>
  <c r="I21" i="2"/>
  <c r="C21" i="2"/>
  <c r="AD21" i="2" s="1"/>
  <c r="X20" i="2"/>
  <c r="M20" i="2"/>
  <c r="D20" i="2"/>
  <c r="AD20" i="2" s="1"/>
  <c r="AA19" i="2"/>
  <c r="R19" i="2"/>
  <c r="N19" i="2"/>
  <c r="L19" i="2"/>
  <c r="G19" i="2"/>
  <c r="E19" i="2"/>
  <c r="C19" i="2"/>
  <c r="AD19" i="2" s="1"/>
  <c r="AC18" i="2"/>
  <c r="AA18" i="2"/>
  <c r="X18" i="2"/>
  <c r="U18" i="2"/>
  <c r="T18" i="2"/>
  <c r="R18" i="2"/>
  <c r="N18" i="2"/>
  <c r="M18" i="2"/>
  <c r="L18" i="2"/>
  <c r="D18" i="2"/>
  <c r="C18" i="2"/>
  <c r="AD18" i="2" s="1"/>
  <c r="AA17" i="2"/>
  <c r="Y17" i="2"/>
  <c r="X17" i="2"/>
  <c r="W17" i="2"/>
  <c r="R17" i="2"/>
  <c r="N17" i="2"/>
  <c r="L17" i="2"/>
  <c r="E17" i="2"/>
  <c r="D17" i="2"/>
  <c r="C17" i="2"/>
  <c r="AD17" i="2" s="1"/>
  <c r="AB16" i="2"/>
  <c r="Z16" i="2"/>
  <c r="V16" i="2"/>
  <c r="S16" i="2"/>
  <c r="AD16" i="2" s="1"/>
  <c r="J16" i="2"/>
  <c r="D16" i="2"/>
  <c r="X15" i="2"/>
  <c r="W15" i="2"/>
  <c r="U15" i="2"/>
  <c r="L15" i="2"/>
  <c r="E15" i="2"/>
  <c r="AD15" i="2" s="1"/>
  <c r="AA14" i="2"/>
  <c r="X14" i="2"/>
  <c r="R14" i="2"/>
  <c r="L14" i="2"/>
  <c r="G14" i="2"/>
  <c r="C14" i="2"/>
  <c r="AD14" i="2" s="1"/>
  <c r="AC13" i="2"/>
  <c r="AB13" i="2"/>
  <c r="AA13" i="2"/>
  <c r="V13" i="2"/>
  <c r="U13" i="2"/>
  <c r="S13" i="2"/>
  <c r="R13" i="2"/>
  <c r="M13" i="2"/>
  <c r="AD13" i="2" s="1"/>
  <c r="L13" i="2"/>
  <c r="D13" i="2"/>
  <c r="C13" i="2"/>
  <c r="AC12" i="2"/>
  <c r="AA12" i="2"/>
  <c r="Y12" i="2"/>
  <c r="X12" i="2"/>
  <c r="W12" i="2"/>
  <c r="T12" i="2"/>
  <c r="R12" i="2"/>
  <c r="N12" i="2"/>
  <c r="AD12" i="2" s="1"/>
  <c r="E12" i="2"/>
  <c r="D12" i="2"/>
  <c r="C12" i="2"/>
  <c r="AA11" i="2"/>
  <c r="Z11" i="2"/>
  <c r="Y11" i="2"/>
  <c r="U11" i="2"/>
  <c r="R11" i="2"/>
  <c r="L11" i="2"/>
  <c r="I11" i="2"/>
  <c r="G11" i="2"/>
  <c r="AD11" i="2" s="1"/>
  <c r="F11" i="2"/>
  <c r="AA10" i="2"/>
  <c r="Z10" i="2"/>
  <c r="Y10" i="2"/>
  <c r="R10" i="2"/>
  <c r="N10" i="2"/>
  <c r="M10" i="2"/>
  <c r="L10" i="2"/>
  <c r="F10" i="2"/>
  <c r="E10" i="2"/>
  <c r="D10" i="2"/>
  <c r="AD10" i="2" s="1"/>
  <c r="C10" i="2"/>
  <c r="AC9" i="2"/>
  <c r="AB9" i="2"/>
  <c r="AA9" i="2"/>
  <c r="Y9" i="2"/>
  <c r="X9" i="2"/>
  <c r="W9" i="2"/>
  <c r="T9" i="2"/>
  <c r="S9" i="2"/>
  <c r="R9" i="2"/>
  <c r="N9" i="2"/>
  <c r="M9" i="2"/>
  <c r="L9" i="2"/>
  <c r="E9" i="2"/>
  <c r="D9" i="2"/>
  <c r="AD9" i="2" s="1"/>
  <c r="C9" i="2"/>
  <c r="AC8" i="2"/>
  <c r="AB8" i="2"/>
  <c r="AA8" i="2"/>
  <c r="Z8" i="2"/>
  <c r="Y8" i="2"/>
  <c r="X8" i="2"/>
  <c r="T8" i="2"/>
  <c r="S8" i="2"/>
  <c r="R8" i="2"/>
  <c r="N8" i="2"/>
  <c r="G8" i="2"/>
  <c r="F8" i="2"/>
  <c r="E8" i="2"/>
  <c r="D8" i="2"/>
  <c r="AD8" i="2" s="1"/>
  <c r="C8" i="2"/>
  <c r="AC7" i="2"/>
  <c r="AB7" i="2"/>
  <c r="Z7" i="2"/>
  <c r="Y7" i="2"/>
  <c r="W7" i="2"/>
  <c r="V7" i="2"/>
  <c r="T7" i="2"/>
  <c r="S7" i="2"/>
  <c r="N7" i="2"/>
  <c r="M7" i="2"/>
  <c r="L7" i="2"/>
  <c r="K7" i="2"/>
  <c r="F7" i="2"/>
  <c r="E7" i="2"/>
  <c r="D7" i="2"/>
  <c r="C7" i="2"/>
  <c r="AD7" i="2" s="1"/>
  <c r="AC6" i="2"/>
  <c r="AB6" i="2"/>
  <c r="AA6" i="2"/>
  <c r="Z6" i="2"/>
  <c r="Y6" i="2"/>
  <c r="X6" i="2"/>
  <c r="W6" i="2"/>
  <c r="V6" i="2"/>
  <c r="U6" i="2"/>
  <c r="T6" i="2"/>
  <c r="S6" i="2"/>
  <c r="R6" i="2"/>
  <c r="N6" i="2"/>
  <c r="M6" i="2"/>
  <c r="L6" i="2"/>
  <c r="K6" i="2"/>
  <c r="J6" i="2"/>
  <c r="I6" i="2"/>
  <c r="G6" i="2"/>
  <c r="F6" i="2"/>
  <c r="E6" i="2"/>
  <c r="AD6" i="2" s="1"/>
  <c r="D6" i="2"/>
  <c r="C6" i="2"/>
</calcChain>
</file>

<file path=xl/sharedStrings.xml><?xml version="1.0" encoding="utf-8"?>
<sst xmlns="http://schemas.openxmlformats.org/spreadsheetml/2006/main" count="2752" uniqueCount="559">
  <si>
    <t>2 этап II Всероссийской летней Спартакиады инвалидов по плаванию</t>
  </si>
  <si>
    <t xml:space="preserve">ИТОГОВЫЙ ПРОТОКОЛ </t>
  </si>
  <si>
    <t>СПОРТ ГЛУХИХ</t>
  </si>
  <si>
    <t>17-26 августа 2015 года</t>
  </si>
  <si>
    <t xml:space="preserve">  Плавательный бассейн АУ ДОД "СДЮСШОР № 3"</t>
  </si>
  <si>
    <t>г. Новочебоксарск</t>
  </si>
  <si>
    <t xml:space="preserve"> Минспорта ЧР, 50 метров</t>
  </si>
  <si>
    <t>Электронная система регистрации времени ALGE Timing</t>
  </si>
  <si>
    <t>19 августа</t>
  </si>
  <si>
    <t>50 м вольный стиль - юноши</t>
  </si>
  <si>
    <t>№</t>
  </si>
  <si>
    <t>Ф.И.</t>
  </si>
  <si>
    <t>Г.р.</t>
  </si>
  <si>
    <t>Р-д</t>
  </si>
  <si>
    <t>Регион</t>
  </si>
  <si>
    <t>Результат</t>
  </si>
  <si>
    <t>Очки</t>
  </si>
  <si>
    <t>1</t>
  </si>
  <si>
    <t>Паршин Максим</t>
  </si>
  <si>
    <t>1998</t>
  </si>
  <si>
    <t>кмс</t>
  </si>
  <si>
    <t>Москва</t>
  </si>
  <si>
    <t>25.93</t>
  </si>
  <si>
    <t>120</t>
  </si>
  <si>
    <t>мс</t>
  </si>
  <si>
    <t>2</t>
  </si>
  <si>
    <t>Ташогло Олег</t>
  </si>
  <si>
    <t>Калужская область</t>
  </si>
  <si>
    <t>27.62</t>
  </si>
  <si>
    <t>102</t>
  </si>
  <si>
    <t>3</t>
  </si>
  <si>
    <t>Карпов Игорь</t>
  </si>
  <si>
    <t>1999</t>
  </si>
  <si>
    <t>Ростовская область</t>
  </si>
  <si>
    <t>27.94</t>
  </si>
  <si>
    <t>105</t>
  </si>
  <si>
    <t>4</t>
  </si>
  <si>
    <t>Брикалев Илья</t>
  </si>
  <si>
    <t>Республика Башкортостан</t>
  </si>
  <si>
    <t>29.59</t>
  </si>
  <si>
    <t>80,5</t>
  </si>
  <si>
    <t>5</t>
  </si>
  <si>
    <t>Хромышев Илья</t>
  </si>
  <si>
    <t>1997</t>
  </si>
  <si>
    <t>Московская область</t>
  </si>
  <si>
    <t>29.89</t>
  </si>
  <si>
    <t>71</t>
  </si>
  <si>
    <t>6</t>
  </si>
  <si>
    <t>Антипов Георгий</t>
  </si>
  <si>
    <t>Краснодарский край</t>
  </si>
  <si>
    <t>29.93</t>
  </si>
  <si>
    <t>61</t>
  </si>
  <si>
    <t>7</t>
  </si>
  <si>
    <t>Мавродиев Олег</t>
  </si>
  <si>
    <t>Саратовская область</t>
  </si>
  <si>
    <t>29.95</t>
  </si>
  <si>
    <t>54</t>
  </si>
  <si>
    <t>8</t>
  </si>
  <si>
    <t>Болтовский Иван</t>
  </si>
  <si>
    <t>2000</t>
  </si>
  <si>
    <t>ХМАО</t>
  </si>
  <si>
    <t>30.36</t>
  </si>
  <si>
    <t>54,5</t>
  </si>
  <si>
    <t>9</t>
  </si>
  <si>
    <t>Джафаров Раджаб</t>
  </si>
  <si>
    <t>30.46</t>
  </si>
  <si>
    <t>39,5</t>
  </si>
  <si>
    <t>10</t>
  </si>
  <si>
    <t>Пусенков Кирилл</t>
  </si>
  <si>
    <t>30.98</t>
  </si>
  <si>
    <t>40,5</t>
  </si>
  <si>
    <t>11</t>
  </si>
  <si>
    <t>Мягкий Константин</t>
  </si>
  <si>
    <t>31.27</t>
  </si>
  <si>
    <t>30</t>
  </si>
  <si>
    <t>12</t>
  </si>
  <si>
    <t>Федюнев Александр</t>
  </si>
  <si>
    <t>Республика Коми</t>
  </si>
  <si>
    <t>31.62</t>
  </si>
  <si>
    <t>31</t>
  </si>
  <si>
    <t>13</t>
  </si>
  <si>
    <t>Обухов Александр</t>
  </si>
  <si>
    <t>31.89</t>
  </si>
  <si>
    <t>26,5</t>
  </si>
  <si>
    <t>14</t>
  </si>
  <si>
    <t>Суворов Александр</t>
  </si>
  <si>
    <t>32.08</t>
  </si>
  <si>
    <t>19</t>
  </si>
  <si>
    <t>15</t>
  </si>
  <si>
    <t>Васянин Кирилл</t>
  </si>
  <si>
    <t>Самарская область</t>
  </si>
  <si>
    <t>32.81</t>
  </si>
  <si>
    <t>18</t>
  </si>
  <si>
    <t>16</t>
  </si>
  <si>
    <t>Аванесян Юрий</t>
  </si>
  <si>
    <t>2001</t>
  </si>
  <si>
    <t>Тверская область</t>
  </si>
  <si>
    <t>32.85</t>
  </si>
  <si>
    <t>17</t>
  </si>
  <si>
    <t>Прокопенков Иван</t>
  </si>
  <si>
    <t>Смоленская область</t>
  </si>
  <si>
    <t>33.02</t>
  </si>
  <si>
    <t>Борботько Максим</t>
  </si>
  <si>
    <t>33.98</t>
  </si>
  <si>
    <t>5,5</t>
  </si>
  <si>
    <t>Колесников Семен</t>
  </si>
  <si>
    <t>34.60</t>
  </si>
  <si>
    <t>20</t>
  </si>
  <si>
    <t>Базин Никита</t>
  </si>
  <si>
    <t>1юн</t>
  </si>
  <si>
    <t>Пензенская область</t>
  </si>
  <si>
    <t>35.06</t>
  </si>
  <si>
    <t>21</t>
  </si>
  <si>
    <t>Судариков Никита</t>
  </si>
  <si>
    <t>35.10</t>
  </si>
  <si>
    <t>22</t>
  </si>
  <si>
    <t>Надзиванный Артемий</t>
  </si>
  <si>
    <t>36.26</t>
  </si>
  <si>
    <t>23</t>
  </si>
  <si>
    <t>Копачинский Владимир</t>
  </si>
  <si>
    <t>36.30</t>
  </si>
  <si>
    <t>24</t>
  </si>
  <si>
    <t>Савченко Артем</t>
  </si>
  <si>
    <t>Тульская область</t>
  </si>
  <si>
    <t>36.73</t>
  </si>
  <si>
    <t>25</t>
  </si>
  <si>
    <t>Андреев Дмитрий</t>
  </si>
  <si>
    <t>36.94</t>
  </si>
  <si>
    <t>26</t>
  </si>
  <si>
    <t>Мильченко Виктор</t>
  </si>
  <si>
    <t>37.51</t>
  </si>
  <si>
    <t>27</t>
  </si>
  <si>
    <t>Старшинов Александр</t>
  </si>
  <si>
    <t>41.63</t>
  </si>
  <si>
    <t>50 м вольный стиль - девушки</t>
  </si>
  <si>
    <t>Малькова Наталья</t>
  </si>
  <si>
    <t>29.92</t>
  </si>
  <si>
    <t>Габидуллина Алина</t>
  </si>
  <si>
    <t>30.48</t>
  </si>
  <si>
    <t>Демченко София</t>
  </si>
  <si>
    <t>Ульяновская область</t>
  </si>
  <si>
    <t>31.11</t>
  </si>
  <si>
    <t>90</t>
  </si>
  <si>
    <t>Тарасенко Девика</t>
  </si>
  <si>
    <t>31.34</t>
  </si>
  <si>
    <t>94</t>
  </si>
  <si>
    <t>Петроченкова Анастасия</t>
  </si>
  <si>
    <t>Синдяшкина Виктория</t>
  </si>
  <si>
    <t>34.50</t>
  </si>
  <si>
    <t>Селезнева Анна</t>
  </si>
  <si>
    <t>34.82</t>
  </si>
  <si>
    <t>63</t>
  </si>
  <si>
    <t>Киселева Надежда</t>
  </si>
  <si>
    <t>34.85</t>
  </si>
  <si>
    <t>47,8</t>
  </si>
  <si>
    <t>Большова Кристина</t>
  </si>
  <si>
    <t>35.14</t>
  </si>
  <si>
    <t>Сичкарь Юлия</t>
  </si>
  <si>
    <t>35.80</t>
  </si>
  <si>
    <t>Матюхина Юлия</t>
  </si>
  <si>
    <t>37.24</t>
  </si>
  <si>
    <t>35</t>
  </si>
  <si>
    <t>Кулай Дарья</t>
  </si>
  <si>
    <t>Свердловская область</t>
  </si>
  <si>
    <t>38.64</t>
  </si>
  <si>
    <t>Бондаренко Анастасия</t>
  </si>
  <si>
    <t>38.97</t>
  </si>
  <si>
    <t>Моисеенкова Карина</t>
  </si>
  <si>
    <t>42.32</t>
  </si>
  <si>
    <t>22,5</t>
  </si>
  <si>
    <t>Насибуллина Лиана</t>
  </si>
  <si>
    <t>Республика Марий Эл</t>
  </si>
  <si>
    <t>Симановская Арина</t>
  </si>
  <si>
    <t>42.49</t>
  </si>
  <si>
    <t>Осколкова Мария</t>
  </si>
  <si>
    <t>2юн</t>
  </si>
  <si>
    <t>48.98</t>
  </si>
  <si>
    <t>8,5</t>
  </si>
  <si>
    <t>Штейнфельд Валерия</t>
  </si>
  <si>
    <t>51.60</t>
  </si>
  <si>
    <t>Артюхова Мария</t>
  </si>
  <si>
    <t>52.87</t>
  </si>
  <si>
    <t>100 м брасс - юноши</t>
  </si>
  <si>
    <t>Семин Никита</t>
  </si>
  <si>
    <t>1.09.69</t>
  </si>
  <si>
    <t>Кутырев Владислав</t>
  </si>
  <si>
    <t>1.16.94</t>
  </si>
  <si>
    <t>119</t>
  </si>
  <si>
    <t>Антонов Данил</t>
  </si>
  <si>
    <t>1.19.05</t>
  </si>
  <si>
    <t>Солдатенков Станислав</t>
  </si>
  <si>
    <t>1.19.81</t>
  </si>
  <si>
    <t>Швец Данил</t>
  </si>
  <si>
    <t>1.21.93</t>
  </si>
  <si>
    <t>83</t>
  </si>
  <si>
    <t>Сидоров Руслан</t>
  </si>
  <si>
    <t>1.28.60</t>
  </si>
  <si>
    <t>Гущин Илья</t>
  </si>
  <si>
    <t>1.34.22</t>
  </si>
  <si>
    <t>Никонов Дмитрий</t>
  </si>
  <si>
    <t>1.34.24</t>
  </si>
  <si>
    <t>Галлямов Илья</t>
  </si>
  <si>
    <t>1.35.16</t>
  </si>
  <si>
    <t>Клюев Иван</t>
  </si>
  <si>
    <t>Республика Татарстан</t>
  </si>
  <si>
    <t>1.44.87</t>
  </si>
  <si>
    <t>100 м брасс - девушки</t>
  </si>
  <si>
    <t>Сагитова Сабина</t>
  </si>
  <si>
    <t>1.26.12</t>
  </si>
  <si>
    <t>140</t>
  </si>
  <si>
    <t>Гамидова Карина</t>
  </si>
  <si>
    <t>1.35.21</t>
  </si>
  <si>
    <t>Мешкова Анна</t>
  </si>
  <si>
    <t>1.37.05</t>
  </si>
  <si>
    <t>Шевченко Ксения</t>
  </si>
  <si>
    <t>1.44.49</t>
  </si>
  <si>
    <t>Селезнева Алиса</t>
  </si>
  <si>
    <t>1.45.31</t>
  </si>
  <si>
    <t>Соловьева Дарья</t>
  </si>
  <si>
    <t>Челябинская область</t>
  </si>
  <si>
    <t>1.52.30</t>
  </si>
  <si>
    <t>Сухова Ирина</t>
  </si>
  <si>
    <t>д/к</t>
  </si>
  <si>
    <t>200 м на спине - юноши</t>
  </si>
  <si>
    <t>Волков Вадим</t>
  </si>
  <si>
    <t>2.38.52</t>
  </si>
  <si>
    <t>Калугин Виталий</t>
  </si>
  <si>
    <t>2.41.62</t>
  </si>
  <si>
    <t>Беспятов Анатолий</t>
  </si>
  <si>
    <t>2.43.50</t>
  </si>
  <si>
    <t>Иванов Максим</t>
  </si>
  <si>
    <t>2.46.38</t>
  </si>
  <si>
    <t>Трошин Марк</t>
  </si>
  <si>
    <t>2.49.67</t>
  </si>
  <si>
    <t>Шиланкин Илья</t>
  </si>
  <si>
    <t>3.08.32</t>
  </si>
  <si>
    <t>200 м на спине - девушки</t>
  </si>
  <si>
    <t>Пушкина Диана</t>
  </si>
  <si>
    <t>2.42.93</t>
  </si>
  <si>
    <t>Королева Анастасия</t>
  </si>
  <si>
    <t>2.57.27</t>
  </si>
  <si>
    <t>Белик Вера</t>
  </si>
  <si>
    <t>2.59.98</t>
  </si>
  <si>
    <t>Токарева Ирина</t>
  </si>
  <si>
    <t>3.01.40</t>
  </si>
  <si>
    <t>Никитина Вероника</t>
  </si>
  <si>
    <t>3.04.94</t>
  </si>
  <si>
    <t>Мещерикова Евгения</t>
  </si>
  <si>
    <t>Липецкая область</t>
  </si>
  <si>
    <t>3.17.55</t>
  </si>
  <si>
    <t>200 м комплексное плавание - юноши</t>
  </si>
  <si>
    <t>Воронин Никита</t>
  </si>
  <si>
    <t>2.26.59</t>
  </si>
  <si>
    <t>Молотовский Александр</t>
  </si>
  <si>
    <t>2.29.76</t>
  </si>
  <si>
    <t>Кислов Артур</t>
  </si>
  <si>
    <t>2.38.22</t>
  </si>
  <si>
    <t>Афанасьев Дмитрий</t>
  </si>
  <si>
    <t>2.38.84</t>
  </si>
  <si>
    <t>Островский Павел</t>
  </si>
  <si>
    <t>3.12.70</t>
  </si>
  <si>
    <t>3.27.34</t>
  </si>
  <si>
    <t>3.30.09</t>
  </si>
  <si>
    <t>Тараскин Никита</t>
  </si>
  <si>
    <t>Шарипов Руслан</t>
  </si>
  <si>
    <t>Анищенков Илья</t>
  </si>
  <si>
    <t>н/я</t>
  </si>
  <si>
    <t>200 м комплексное плавание - девушки</t>
  </si>
  <si>
    <t>Мишина Татьяна</t>
  </si>
  <si>
    <t>2.41.52</t>
  </si>
  <si>
    <t>Билалова Полина</t>
  </si>
  <si>
    <t>2.47.14</t>
  </si>
  <si>
    <t>Калинич Юлия</t>
  </si>
  <si>
    <t>2.49.71</t>
  </si>
  <si>
    <t>3.02.70</t>
  </si>
  <si>
    <t>3.22.26</t>
  </si>
  <si>
    <t>Прудникова Екатерина</t>
  </si>
  <si>
    <t>3.42.86</t>
  </si>
  <si>
    <t>Рысакова Валерия</t>
  </si>
  <si>
    <t>4.00.13</t>
  </si>
  <si>
    <t>Эстафетное плавание 4х200 вольный стиль - юноши</t>
  </si>
  <si>
    <t>2.21.46</t>
  </si>
  <si>
    <t>9.03.07</t>
  </si>
  <si>
    <t>2.15.57</t>
  </si>
  <si>
    <t>10.24.43</t>
  </si>
  <si>
    <t>Елагин Владислав</t>
  </si>
  <si>
    <t>2.19.37</t>
  </si>
  <si>
    <t>10.58.19</t>
  </si>
  <si>
    <t>3.10.49</t>
  </si>
  <si>
    <t>11.13.55</t>
  </si>
  <si>
    <t>2.39.97</t>
  </si>
  <si>
    <t>11.37.66</t>
  </si>
  <si>
    <t>Эстафетное плавание 4х200 вольный стиль - девушки</t>
  </si>
  <si>
    <t>2.24.42</t>
  </si>
  <si>
    <t>10.08.68</t>
  </si>
  <si>
    <t>2.34.14</t>
  </si>
  <si>
    <t>10.35.37</t>
  </si>
  <si>
    <t xml:space="preserve">плавание - спорт глухих </t>
  </si>
  <si>
    <t>50 в/ст</t>
  </si>
  <si>
    <t>100 брасс</t>
  </si>
  <si>
    <t>200 н/сп</t>
  </si>
  <si>
    <t>200 к/пл</t>
  </si>
  <si>
    <t>ВСЕГО
очков</t>
  </si>
  <si>
    <t>м</t>
  </si>
  <si>
    <t>ж</t>
  </si>
  <si>
    <t>Респ. Башкортостан</t>
  </si>
  <si>
    <t>ХМАО-Югра</t>
  </si>
  <si>
    <t>4х200</t>
  </si>
  <si>
    <t>20 августа</t>
  </si>
  <si>
    <t>100 м вольный стиль - юноши</t>
  </si>
  <si>
    <t>56.48</t>
  </si>
  <si>
    <t>1.02.95</t>
  </si>
  <si>
    <t>1.05.09</t>
  </si>
  <si>
    <t>1.05.78</t>
  </si>
  <si>
    <t>1.07.54</t>
  </si>
  <si>
    <t>1.07.60</t>
  </si>
  <si>
    <t>1.08.39</t>
  </si>
  <si>
    <t>1.08.86</t>
  </si>
  <si>
    <t>1.09.76</t>
  </si>
  <si>
    <t>46</t>
  </si>
  <si>
    <t>1.12.50</t>
  </si>
  <si>
    <t>1.12.87</t>
  </si>
  <si>
    <t>1.15.81</t>
  </si>
  <si>
    <t>1.16.00</t>
  </si>
  <si>
    <t>1.16.22</t>
  </si>
  <si>
    <t>1.17.26</t>
  </si>
  <si>
    <t>Загородников Вадим</t>
  </si>
  <si>
    <t>1.19.95</t>
  </si>
  <si>
    <t>1.20.99</t>
  </si>
  <si>
    <t>1.22.87</t>
  </si>
  <si>
    <t>1.24.70</t>
  </si>
  <si>
    <t>1.24.82</t>
  </si>
  <si>
    <t>1.28.35</t>
  </si>
  <si>
    <t>1.48.31</t>
  </si>
  <si>
    <t>100 м вольный стиль - девушки</t>
  </si>
  <si>
    <t>1.07.51</t>
  </si>
  <si>
    <t>1.07.74</t>
  </si>
  <si>
    <t>1.10.84</t>
  </si>
  <si>
    <t>1.18.49</t>
  </si>
  <si>
    <t>1.18.92</t>
  </si>
  <si>
    <t>1.21.91</t>
  </si>
  <si>
    <t>1.27.17</t>
  </si>
  <si>
    <t>1.28.24</t>
  </si>
  <si>
    <t>1.34.87</t>
  </si>
  <si>
    <t>1.54.02</t>
  </si>
  <si>
    <t>50 м брасс - юноши</t>
  </si>
  <si>
    <t>32.49</t>
  </si>
  <si>
    <t>33.25</t>
  </si>
  <si>
    <t>35.50</t>
  </si>
  <si>
    <t>35.69</t>
  </si>
  <si>
    <t>37.46</t>
  </si>
  <si>
    <t>41.95</t>
  </si>
  <si>
    <t>42.24</t>
  </si>
  <si>
    <t>42.37</t>
  </si>
  <si>
    <t>43.09</t>
  </si>
  <si>
    <t>44.36</t>
  </si>
  <si>
    <t>44.60</t>
  </si>
  <si>
    <t>44.96</t>
  </si>
  <si>
    <t>45.62</t>
  </si>
  <si>
    <t>50 м брасс - девушки</t>
  </si>
  <si>
    <t>38.17</t>
  </si>
  <si>
    <t>38.98</t>
  </si>
  <si>
    <t>41.41</t>
  </si>
  <si>
    <t>46.24</t>
  </si>
  <si>
    <t>47.56</t>
  </si>
  <si>
    <t>49.22</t>
  </si>
  <si>
    <t>100 м баттерфляй - юноши</t>
  </si>
  <si>
    <t>1.01.80</t>
  </si>
  <si>
    <t>1.11.57</t>
  </si>
  <si>
    <t>1.12.16</t>
  </si>
  <si>
    <t>1.21.36</t>
  </si>
  <si>
    <t>100 м баттерфляй - девушки</t>
  </si>
  <si>
    <t>1.13.07</t>
  </si>
  <si>
    <t>1.13.58</t>
  </si>
  <si>
    <t>1.17.22</t>
  </si>
  <si>
    <t>1.21.22</t>
  </si>
  <si>
    <t>1.29.78</t>
  </si>
  <si>
    <t>1.29.99</t>
  </si>
  <si>
    <t>1.35.35</t>
  </si>
  <si>
    <t>1.35.72</t>
  </si>
  <si>
    <t>1.35.80</t>
  </si>
  <si>
    <t>1.51.90</t>
  </si>
  <si>
    <t>50 м на спине - юноши</t>
  </si>
  <si>
    <t>32.30</t>
  </si>
  <si>
    <t>32.33</t>
  </si>
  <si>
    <t>32.50</t>
  </si>
  <si>
    <t>32.58</t>
  </si>
  <si>
    <t>33.35</t>
  </si>
  <si>
    <t>33.61</t>
  </si>
  <si>
    <t>36.51</t>
  </si>
  <si>
    <t>37.00</t>
  </si>
  <si>
    <t>38.15</t>
  </si>
  <si>
    <t>39.38</t>
  </si>
  <si>
    <t>39.74</t>
  </si>
  <si>
    <t>42.02</t>
  </si>
  <si>
    <t>46.17</t>
  </si>
  <si>
    <t>47.57</t>
  </si>
  <si>
    <t>47.96</t>
  </si>
  <si>
    <t>54.10</t>
  </si>
  <si>
    <t>1.04.50</t>
  </si>
  <si>
    <t>50 м на спине - девушки</t>
  </si>
  <si>
    <t>33.99</t>
  </si>
  <si>
    <t>мсмк</t>
  </si>
  <si>
    <t>35.77</t>
  </si>
  <si>
    <t>37.84</t>
  </si>
  <si>
    <t>41.13</t>
  </si>
  <si>
    <t>41.30</t>
  </si>
  <si>
    <t>46.94</t>
  </si>
  <si>
    <t>49.59</t>
  </si>
  <si>
    <t>49.61</t>
  </si>
  <si>
    <t>51.19</t>
  </si>
  <si>
    <t>54.45</t>
  </si>
  <si>
    <t>55.58</t>
  </si>
  <si>
    <t>59.16</t>
  </si>
  <si>
    <t>Эстафетное плавание 4х100 комплексная - юноши</t>
  </si>
  <si>
    <t>1.14.81</t>
  </si>
  <si>
    <t>4.24.35</t>
  </si>
  <si>
    <t>1.21.68</t>
  </si>
  <si>
    <t>5.14.26</t>
  </si>
  <si>
    <t>1.39.67</t>
  </si>
  <si>
    <t>5.25.36</t>
  </si>
  <si>
    <t>1.25.98</t>
  </si>
  <si>
    <t>5.38.70</t>
  </si>
  <si>
    <t>1.32.21</t>
  </si>
  <si>
    <t>5.44.81</t>
  </si>
  <si>
    <t>1.39.54</t>
  </si>
  <si>
    <t>6.30.14</t>
  </si>
  <si>
    <t>Эстафетное плавание 4х100 комплексная - девушки</t>
  </si>
  <si>
    <t>1.13.81</t>
  </si>
  <si>
    <t>5.09.23</t>
  </si>
  <si>
    <t>5.17.19</t>
  </si>
  <si>
    <t>100 в/ст</t>
  </si>
  <si>
    <t>50 бр</t>
  </si>
  <si>
    <t>100 батт</t>
  </si>
  <si>
    <t>50 н/сп</t>
  </si>
  <si>
    <t>4х100</t>
  </si>
  <si>
    <t>к/пл</t>
  </si>
  <si>
    <t>21 августа</t>
  </si>
  <si>
    <t>200 м вольный стиль - юноши</t>
  </si>
  <si>
    <t>2.06.56</t>
  </si>
  <si>
    <t>2.38.16</t>
  </si>
  <si>
    <t>2.39.89</t>
  </si>
  <si>
    <t>2.41.57</t>
  </si>
  <si>
    <t>2.42.52</t>
  </si>
  <si>
    <t>2.50.73</t>
  </si>
  <si>
    <t>3.13.21</t>
  </si>
  <si>
    <t>3.33.05</t>
  </si>
  <si>
    <t>200 м вольный стиль - девушки</t>
  </si>
  <si>
    <t>2.21.16</t>
  </si>
  <si>
    <t>2.27.49</t>
  </si>
  <si>
    <t>2.27.67</t>
  </si>
  <si>
    <t>3.05.69</t>
  </si>
  <si>
    <t>3.14.57</t>
  </si>
  <si>
    <t>50 м баттерфляй - юноши</t>
  </si>
  <si>
    <t>28.06</t>
  </si>
  <si>
    <t>29.24</t>
  </si>
  <si>
    <t>30.22</t>
  </si>
  <si>
    <t>30.39</t>
  </si>
  <si>
    <t>31.23</t>
  </si>
  <si>
    <t>31.57</t>
  </si>
  <si>
    <t>33.04</t>
  </si>
  <si>
    <t>33.50</t>
  </si>
  <si>
    <t>36.10</t>
  </si>
  <si>
    <t>41.11</t>
  </si>
  <si>
    <t>50 м баттерфляй - девушки</t>
  </si>
  <si>
    <t>31.67</t>
  </si>
  <si>
    <t>32.96</t>
  </si>
  <si>
    <t>34.17</t>
  </si>
  <si>
    <t>35.21</t>
  </si>
  <si>
    <t>35.30</t>
  </si>
  <si>
    <t>38.94</t>
  </si>
  <si>
    <t>39.02</t>
  </si>
  <si>
    <t>41.16</t>
  </si>
  <si>
    <t>46.47</t>
  </si>
  <si>
    <t>48.19</t>
  </si>
  <si>
    <t>58.03</t>
  </si>
  <si>
    <t>200 м брасс - юноши</t>
  </si>
  <si>
    <t>2.40.93</t>
  </si>
  <si>
    <t>2.45.21</t>
  </si>
  <si>
    <t>2.45.86</t>
  </si>
  <si>
    <t>2.51.45</t>
  </si>
  <si>
    <t>2.56.77</t>
  </si>
  <si>
    <t>85</t>
  </si>
  <si>
    <t>2.57.02</t>
  </si>
  <si>
    <t>2.57.87</t>
  </si>
  <si>
    <t>3.05.68</t>
  </si>
  <si>
    <t>3.21.97</t>
  </si>
  <si>
    <t>3.30.79</t>
  </si>
  <si>
    <t>200 м брасс - девушки</t>
  </si>
  <si>
    <t>3.09.07</t>
  </si>
  <si>
    <t>3.24.48</t>
  </si>
  <si>
    <t>3.26.64</t>
  </si>
  <si>
    <t>3.41.65</t>
  </si>
  <si>
    <t>3.44.59</t>
  </si>
  <si>
    <t>3.59.06</t>
  </si>
  <si>
    <t>100 м на спине - юноши</t>
  </si>
  <si>
    <t>1.11.39</t>
  </si>
  <si>
    <t>1.11.49</t>
  </si>
  <si>
    <t>1.12.15</t>
  </si>
  <si>
    <t>1.13.35</t>
  </si>
  <si>
    <t>1.13.88</t>
  </si>
  <si>
    <t>1.14.00</t>
  </si>
  <si>
    <t>1.15.99</t>
  </si>
  <si>
    <t>1.18.75</t>
  </si>
  <si>
    <t>1.21.29</t>
  </si>
  <si>
    <t>1.24.54</t>
  </si>
  <si>
    <t>1.29.44</t>
  </si>
  <si>
    <t>1.31.06</t>
  </si>
  <si>
    <t>1.32.97</t>
  </si>
  <si>
    <t>1.38.47</t>
  </si>
  <si>
    <t>1.38.86</t>
  </si>
  <si>
    <t>1.41.29</t>
  </si>
  <si>
    <t>2.13.34</t>
  </si>
  <si>
    <t>100 м на спине - девушки</t>
  </si>
  <si>
    <t>1.14.03</t>
  </si>
  <si>
    <t>1.18.62</t>
  </si>
  <si>
    <t>1.22.86</t>
  </si>
  <si>
    <t>1.26.45</t>
  </si>
  <si>
    <t>1.30.49</t>
  </si>
  <si>
    <t>1.31.49</t>
  </si>
  <si>
    <t>1.46.95</t>
  </si>
  <si>
    <t>1.47.94</t>
  </si>
  <si>
    <t>1.51.33</t>
  </si>
  <si>
    <t>1.55.52</t>
  </si>
  <si>
    <t>2.06.36</t>
  </si>
  <si>
    <t>2.13.46</t>
  </si>
  <si>
    <t>Эстафетное плавание 4х100 м вольный стиль - юноши</t>
  </si>
  <si>
    <t>57.64</t>
  </si>
  <si>
    <t>3.55.44</t>
  </si>
  <si>
    <t>4.37.20</t>
  </si>
  <si>
    <t>1.17.06</t>
  </si>
  <si>
    <t>4.42.09</t>
  </si>
  <si>
    <t>1.07.41</t>
  </si>
  <si>
    <t>4.48.60</t>
  </si>
  <si>
    <t>1.05.58</t>
  </si>
  <si>
    <t>4.51.68</t>
  </si>
  <si>
    <t>1.14.52</t>
  </si>
  <si>
    <t>5.25.28</t>
  </si>
  <si>
    <t>1.18.50</t>
  </si>
  <si>
    <t>5.35.46</t>
  </si>
  <si>
    <t>Эстафетное плавание 4х100 м вольный стиль - девушки</t>
  </si>
  <si>
    <t>1.04.57</t>
  </si>
  <si>
    <t>4.29.56</t>
  </si>
  <si>
    <t>1.08.67</t>
  </si>
  <si>
    <t>4.41.94</t>
  </si>
  <si>
    <t>1.30.92</t>
  </si>
  <si>
    <t>5.55.95</t>
  </si>
  <si>
    <t>1.21.82</t>
  </si>
  <si>
    <t>7.03.42</t>
  </si>
  <si>
    <t>Главный судья соревнований (Судья ВК)</t>
  </si>
  <si>
    <t>Ф.М. Михайлов</t>
  </si>
  <si>
    <t>Главный секретарь соревнований (Судья 1К)</t>
  </si>
  <si>
    <t>Т.Г. Давыдова</t>
  </si>
  <si>
    <t xml:space="preserve">КОМАНДНОЕ ПЕРВЕНСТВО </t>
  </si>
  <si>
    <t>200 в/ст</t>
  </si>
  <si>
    <t>50 батт</t>
  </si>
  <si>
    <t>200 м брасс</t>
  </si>
  <si>
    <t>100 м н/сп</t>
  </si>
  <si>
    <t>в/ст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</si>
</sst>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/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/>
    <xf numFmtId="49" fontId="3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7"/>
  <sheetViews>
    <sheetView tabSelected="1" view="pageLayout" topLeftCell="A463" zoomScale="115" zoomScaleNormal="130" zoomScalePageLayoutView="115" workbookViewId="0">
      <selection activeCell="G490" sqref="G490"/>
    </sheetView>
  </sheetViews>
  <sheetFormatPr defaultRowHeight="11.25" x14ac:dyDescent="0.2"/>
  <cols>
    <col min="1" max="1" width="3.5703125" style="2" bestFit="1" customWidth="1"/>
    <col min="2" max="2" width="25.28515625" style="8" customWidth="1"/>
    <col min="3" max="3" width="6.85546875" style="2" customWidth="1"/>
    <col min="4" max="4" width="4.28515625" style="2" customWidth="1"/>
    <col min="5" max="5" width="24" style="2" customWidth="1"/>
    <col min="6" max="6" width="9.85546875" style="2" customWidth="1"/>
    <col min="7" max="7" width="9" style="2" customWidth="1"/>
    <col min="8" max="8" width="8.85546875" style="2" customWidth="1"/>
    <col min="9" max="16384" width="9.140625" style="1"/>
  </cols>
  <sheetData>
    <row r="1" spans="1:8" x14ac:dyDescent="0.2">
      <c r="A1" s="18" t="s">
        <v>0</v>
      </c>
      <c r="B1" s="18"/>
      <c r="C1" s="18"/>
      <c r="D1" s="18"/>
      <c r="E1" s="18"/>
      <c r="F1" s="18"/>
      <c r="G1" s="18"/>
      <c r="H1" s="18"/>
    </row>
    <row r="2" spans="1:8" x14ac:dyDescent="0.2">
      <c r="A2" s="18" t="s">
        <v>1</v>
      </c>
      <c r="B2" s="18"/>
      <c r="C2" s="18"/>
      <c r="D2" s="18"/>
      <c r="E2" s="18"/>
      <c r="F2" s="18"/>
      <c r="G2" s="18"/>
      <c r="H2" s="18"/>
    </row>
    <row r="3" spans="1:8" x14ac:dyDescent="0.2">
      <c r="A3" s="18" t="s">
        <v>2</v>
      </c>
      <c r="B3" s="18"/>
      <c r="C3" s="18"/>
      <c r="D3" s="18"/>
      <c r="E3" s="18"/>
      <c r="F3" s="18"/>
      <c r="G3" s="18"/>
      <c r="H3" s="18"/>
    </row>
    <row r="4" spans="1:8" x14ac:dyDescent="0.2">
      <c r="A4" s="16" t="s">
        <v>3</v>
      </c>
      <c r="B4" s="16"/>
      <c r="C4" s="16"/>
      <c r="E4" s="17" t="s">
        <v>4</v>
      </c>
      <c r="F4" s="17"/>
      <c r="G4" s="17"/>
      <c r="H4" s="17"/>
    </row>
    <row r="5" spans="1:8" x14ac:dyDescent="0.2">
      <c r="A5" s="16" t="s">
        <v>5</v>
      </c>
      <c r="B5" s="16"/>
      <c r="C5" s="16"/>
      <c r="E5" s="17" t="s">
        <v>6</v>
      </c>
      <c r="F5" s="17"/>
      <c r="G5" s="17"/>
      <c r="H5" s="17"/>
    </row>
    <row r="6" spans="1:8" ht="12.75" customHeight="1" x14ac:dyDescent="0.2">
      <c r="A6" s="3"/>
      <c r="B6" s="3"/>
      <c r="C6" s="3"/>
      <c r="E6" s="17" t="s">
        <v>7</v>
      </c>
      <c r="F6" s="17"/>
      <c r="G6" s="17"/>
      <c r="H6" s="17"/>
    </row>
    <row r="7" spans="1:8" x14ac:dyDescent="0.2">
      <c r="A7" s="3"/>
      <c r="B7" s="3"/>
      <c r="C7" s="3"/>
      <c r="E7" s="4"/>
      <c r="F7" s="4"/>
      <c r="G7" s="4"/>
      <c r="H7" s="4"/>
    </row>
    <row r="8" spans="1:8" x14ac:dyDescent="0.2">
      <c r="A8" s="18" t="s">
        <v>8</v>
      </c>
      <c r="B8" s="20"/>
      <c r="C8" s="20"/>
      <c r="D8" s="20"/>
      <c r="E8" s="20"/>
      <c r="F8" s="20"/>
      <c r="G8" s="20"/>
      <c r="H8" s="20"/>
    </row>
    <row r="9" spans="1:8" x14ac:dyDescent="0.2">
      <c r="A9" s="19" t="s">
        <v>9</v>
      </c>
      <c r="B9" s="19"/>
      <c r="C9" s="19"/>
      <c r="D9" s="19"/>
      <c r="E9" s="19"/>
      <c r="F9" s="19"/>
      <c r="G9" s="19"/>
      <c r="H9" s="19"/>
    </row>
    <row r="10" spans="1:8" x14ac:dyDescent="0.2">
      <c r="A10" s="5" t="s">
        <v>10</v>
      </c>
      <c r="B10" s="5" t="s">
        <v>11</v>
      </c>
      <c r="C10" s="5" t="s">
        <v>12</v>
      </c>
      <c r="D10" s="5" t="s">
        <v>13</v>
      </c>
      <c r="E10" s="5" t="s">
        <v>14</v>
      </c>
      <c r="F10" s="5" t="s">
        <v>15</v>
      </c>
      <c r="G10" s="5" t="s">
        <v>16</v>
      </c>
      <c r="H10" s="5" t="s">
        <v>13</v>
      </c>
    </row>
    <row r="11" spans="1:8" x14ac:dyDescent="0.2">
      <c r="A11" s="2" t="s">
        <v>17</v>
      </c>
      <c r="B11" s="6" t="s">
        <v>18</v>
      </c>
      <c r="C11" s="7" t="s">
        <v>19</v>
      </c>
      <c r="D11" s="7" t="s">
        <v>20</v>
      </c>
      <c r="E11" s="7" t="s">
        <v>21</v>
      </c>
      <c r="F11" s="2" t="s">
        <v>22</v>
      </c>
      <c r="G11" s="2" t="s">
        <v>23</v>
      </c>
      <c r="H11" s="2" t="s">
        <v>24</v>
      </c>
    </row>
    <row r="12" spans="1:8" x14ac:dyDescent="0.2">
      <c r="A12" s="2" t="s">
        <v>25</v>
      </c>
      <c r="B12" s="6" t="s">
        <v>26</v>
      </c>
      <c r="C12" s="7" t="s">
        <v>19</v>
      </c>
      <c r="D12" s="7" t="s">
        <v>20</v>
      </c>
      <c r="E12" s="7" t="s">
        <v>27</v>
      </c>
      <c r="F12" s="2" t="s">
        <v>28</v>
      </c>
      <c r="G12" s="2" t="s">
        <v>29</v>
      </c>
      <c r="H12" s="2" t="s">
        <v>17</v>
      </c>
    </row>
    <row r="13" spans="1:8" x14ac:dyDescent="0.2">
      <c r="A13" s="2" t="s">
        <v>30</v>
      </c>
      <c r="B13" s="6" t="s">
        <v>31</v>
      </c>
      <c r="C13" s="7" t="s">
        <v>32</v>
      </c>
      <c r="D13" s="7" t="s">
        <v>20</v>
      </c>
      <c r="E13" s="7" t="s">
        <v>33</v>
      </c>
      <c r="F13" s="2" t="s">
        <v>34</v>
      </c>
      <c r="G13" s="2" t="s">
        <v>35</v>
      </c>
      <c r="H13" s="2" t="s">
        <v>17</v>
      </c>
    </row>
    <row r="14" spans="1:8" x14ac:dyDescent="0.2">
      <c r="A14" s="2" t="s">
        <v>36</v>
      </c>
      <c r="B14" s="6" t="s">
        <v>37</v>
      </c>
      <c r="C14" s="7" t="s">
        <v>19</v>
      </c>
      <c r="D14" s="7" t="s">
        <v>25</v>
      </c>
      <c r="E14" s="7" t="s">
        <v>38</v>
      </c>
      <c r="F14" s="2" t="s">
        <v>39</v>
      </c>
      <c r="G14" s="2" t="s">
        <v>40</v>
      </c>
      <c r="H14" s="2" t="s">
        <v>25</v>
      </c>
    </row>
    <row r="15" spans="1:8" x14ac:dyDescent="0.2">
      <c r="A15" s="2" t="s">
        <v>41</v>
      </c>
      <c r="B15" s="6" t="s">
        <v>42</v>
      </c>
      <c r="C15" s="7" t="s">
        <v>43</v>
      </c>
      <c r="D15" s="7" t="s">
        <v>25</v>
      </c>
      <c r="E15" s="7" t="s">
        <v>44</v>
      </c>
      <c r="F15" s="2" t="s">
        <v>45</v>
      </c>
      <c r="G15" s="2" t="s">
        <v>46</v>
      </c>
      <c r="H15" s="2" t="s">
        <v>25</v>
      </c>
    </row>
    <row r="16" spans="1:8" x14ac:dyDescent="0.2">
      <c r="A16" s="2" t="s">
        <v>47</v>
      </c>
      <c r="B16" s="6" t="s">
        <v>48</v>
      </c>
      <c r="C16" s="7" t="s">
        <v>19</v>
      </c>
      <c r="D16" s="7" t="s">
        <v>30</v>
      </c>
      <c r="E16" s="7" t="s">
        <v>49</v>
      </c>
      <c r="F16" s="2" t="s">
        <v>50</v>
      </c>
      <c r="G16" s="2" t="s">
        <v>51</v>
      </c>
      <c r="H16" s="2" t="s">
        <v>25</v>
      </c>
    </row>
    <row r="17" spans="1:8" x14ac:dyDescent="0.2">
      <c r="A17" s="2" t="s">
        <v>52</v>
      </c>
      <c r="B17" s="6" t="s">
        <v>53</v>
      </c>
      <c r="C17" s="7" t="s">
        <v>43</v>
      </c>
      <c r="D17" s="7" t="s">
        <v>17</v>
      </c>
      <c r="E17" s="7" t="s">
        <v>54</v>
      </c>
      <c r="F17" s="2" t="s">
        <v>55</v>
      </c>
      <c r="G17" s="2" t="s">
        <v>56</v>
      </c>
      <c r="H17" s="2" t="s">
        <v>25</v>
      </c>
    </row>
    <row r="18" spans="1:8" x14ac:dyDescent="0.2">
      <c r="A18" s="2" t="s">
        <v>57</v>
      </c>
      <c r="B18" s="6" t="s">
        <v>58</v>
      </c>
      <c r="C18" s="7" t="s">
        <v>59</v>
      </c>
      <c r="D18" s="7" t="s">
        <v>25</v>
      </c>
      <c r="E18" s="7" t="s">
        <v>60</v>
      </c>
      <c r="F18" s="2" t="s">
        <v>61</v>
      </c>
      <c r="G18" s="2" t="s">
        <v>62</v>
      </c>
      <c r="H18" s="2" t="s">
        <v>25</v>
      </c>
    </row>
    <row r="19" spans="1:8" x14ac:dyDescent="0.2">
      <c r="A19" s="2" t="s">
        <v>63</v>
      </c>
      <c r="B19" s="6" t="s">
        <v>64</v>
      </c>
      <c r="C19" s="7" t="s">
        <v>43</v>
      </c>
      <c r="D19" s="7" t="s">
        <v>25</v>
      </c>
      <c r="E19" s="7" t="s">
        <v>60</v>
      </c>
      <c r="F19" s="2" t="s">
        <v>65</v>
      </c>
      <c r="G19" s="2" t="s">
        <v>66</v>
      </c>
      <c r="H19" s="2" t="s">
        <v>25</v>
      </c>
    </row>
    <row r="20" spans="1:8" x14ac:dyDescent="0.2">
      <c r="A20" s="2" t="s">
        <v>67</v>
      </c>
      <c r="B20" s="6" t="s">
        <v>68</v>
      </c>
      <c r="C20" s="7" t="s">
        <v>59</v>
      </c>
      <c r="D20" s="7" t="s">
        <v>25</v>
      </c>
      <c r="E20" s="7" t="s">
        <v>38</v>
      </c>
      <c r="F20" s="2" t="s">
        <v>69</v>
      </c>
      <c r="G20" s="2" t="s">
        <v>70</v>
      </c>
      <c r="H20" s="2" t="s">
        <v>25</v>
      </c>
    </row>
    <row r="21" spans="1:8" x14ac:dyDescent="0.2">
      <c r="A21" s="2" t="s">
        <v>71</v>
      </c>
      <c r="B21" s="6" t="s">
        <v>72</v>
      </c>
      <c r="C21" s="7" t="s">
        <v>19</v>
      </c>
      <c r="D21" s="7" t="s">
        <v>25</v>
      </c>
      <c r="E21" s="7" t="s">
        <v>54</v>
      </c>
      <c r="F21" s="2" t="s">
        <v>73</v>
      </c>
      <c r="G21" s="2" t="s">
        <v>74</v>
      </c>
      <c r="H21" s="2" t="s">
        <v>25</v>
      </c>
    </row>
    <row r="22" spans="1:8" x14ac:dyDescent="0.2">
      <c r="A22" s="2" t="s">
        <v>75</v>
      </c>
      <c r="B22" s="6" t="s">
        <v>76</v>
      </c>
      <c r="C22" s="7" t="s">
        <v>59</v>
      </c>
      <c r="D22" s="7" t="s">
        <v>30</v>
      </c>
      <c r="E22" s="7" t="s">
        <v>77</v>
      </c>
      <c r="F22" s="2" t="s">
        <v>78</v>
      </c>
      <c r="G22" s="2" t="s">
        <v>79</v>
      </c>
      <c r="H22" s="2" t="s">
        <v>25</v>
      </c>
    </row>
    <row r="23" spans="1:8" x14ac:dyDescent="0.2">
      <c r="A23" s="2" t="s">
        <v>80</v>
      </c>
      <c r="B23" s="6" t="s">
        <v>81</v>
      </c>
      <c r="C23" s="7" t="s">
        <v>32</v>
      </c>
      <c r="D23" s="7" t="s">
        <v>17</v>
      </c>
      <c r="E23" s="7" t="s">
        <v>77</v>
      </c>
      <c r="F23" s="2" t="s">
        <v>82</v>
      </c>
      <c r="G23" s="2" t="s">
        <v>83</v>
      </c>
      <c r="H23" s="2" t="s">
        <v>25</v>
      </c>
    </row>
    <row r="24" spans="1:8" x14ac:dyDescent="0.2">
      <c r="A24" s="2" t="s">
        <v>84</v>
      </c>
      <c r="B24" s="6" t="s">
        <v>85</v>
      </c>
      <c r="C24" s="7" t="s">
        <v>43</v>
      </c>
      <c r="D24" s="7" t="s">
        <v>30</v>
      </c>
      <c r="E24" s="7" t="s">
        <v>49</v>
      </c>
      <c r="F24" s="2" t="s">
        <v>86</v>
      </c>
      <c r="G24" s="2" t="s">
        <v>87</v>
      </c>
      <c r="H24" s="2" t="s">
        <v>25</v>
      </c>
    </row>
    <row r="25" spans="1:8" x14ac:dyDescent="0.2">
      <c r="A25" s="2" t="s">
        <v>88</v>
      </c>
      <c r="B25" s="6" t="s">
        <v>89</v>
      </c>
      <c r="C25" s="7" t="s">
        <v>59</v>
      </c>
      <c r="D25" s="7" t="s">
        <v>25</v>
      </c>
      <c r="E25" s="7" t="s">
        <v>90</v>
      </c>
      <c r="F25" s="2" t="s">
        <v>91</v>
      </c>
      <c r="G25" s="2" t="s">
        <v>92</v>
      </c>
      <c r="H25" s="2" t="s">
        <v>30</v>
      </c>
    </row>
    <row r="26" spans="1:8" x14ac:dyDescent="0.2">
      <c r="A26" s="2" t="s">
        <v>93</v>
      </c>
      <c r="B26" s="6" t="s">
        <v>94</v>
      </c>
      <c r="C26" s="7" t="s">
        <v>95</v>
      </c>
      <c r="D26" s="7" t="s">
        <v>30</v>
      </c>
      <c r="E26" s="7" t="s">
        <v>96</v>
      </c>
      <c r="F26" s="2" t="s">
        <v>97</v>
      </c>
      <c r="G26" s="2" t="s">
        <v>84</v>
      </c>
      <c r="H26" s="2" t="s">
        <v>30</v>
      </c>
    </row>
    <row r="27" spans="1:8" x14ac:dyDescent="0.2">
      <c r="A27" s="2" t="s">
        <v>98</v>
      </c>
      <c r="B27" s="6" t="s">
        <v>99</v>
      </c>
      <c r="C27" s="7" t="s">
        <v>95</v>
      </c>
      <c r="D27" s="7" t="s">
        <v>30</v>
      </c>
      <c r="E27" s="7" t="s">
        <v>100</v>
      </c>
      <c r="F27" s="2" t="s">
        <v>101</v>
      </c>
      <c r="G27" s="2" t="s">
        <v>67</v>
      </c>
      <c r="H27" s="2" t="s">
        <v>30</v>
      </c>
    </row>
    <row r="28" spans="1:8" x14ac:dyDescent="0.2">
      <c r="A28" s="2" t="s">
        <v>92</v>
      </c>
      <c r="B28" s="6" t="s">
        <v>102</v>
      </c>
      <c r="C28" s="7" t="s">
        <v>95</v>
      </c>
      <c r="D28" s="7" t="s">
        <v>30</v>
      </c>
      <c r="E28" s="7" t="s">
        <v>27</v>
      </c>
      <c r="F28" s="2" t="s">
        <v>103</v>
      </c>
      <c r="G28" s="2" t="s">
        <v>104</v>
      </c>
      <c r="H28" s="2" t="s">
        <v>30</v>
      </c>
    </row>
    <row r="29" spans="1:8" x14ac:dyDescent="0.2">
      <c r="A29" s="2" t="s">
        <v>87</v>
      </c>
      <c r="B29" s="6" t="s">
        <v>105</v>
      </c>
      <c r="C29" s="7" t="s">
        <v>59</v>
      </c>
      <c r="D29" s="7" t="s">
        <v>30</v>
      </c>
      <c r="E29" s="7" t="s">
        <v>90</v>
      </c>
      <c r="F29" s="2" t="s">
        <v>106</v>
      </c>
      <c r="G29" s="2" t="s">
        <v>30</v>
      </c>
      <c r="H29" s="2" t="s">
        <v>30</v>
      </c>
    </row>
    <row r="30" spans="1:8" x14ac:dyDescent="0.2">
      <c r="A30" s="2" t="s">
        <v>107</v>
      </c>
      <c r="B30" s="6" t="s">
        <v>108</v>
      </c>
      <c r="C30" s="7" t="s">
        <v>59</v>
      </c>
      <c r="D30" s="7" t="s">
        <v>109</v>
      </c>
      <c r="E30" s="7" t="s">
        <v>110</v>
      </c>
      <c r="F30" s="2" t="s">
        <v>111</v>
      </c>
      <c r="G30" s="2" t="s">
        <v>17</v>
      </c>
      <c r="H30" s="2" t="s">
        <v>30</v>
      </c>
    </row>
    <row r="31" spans="1:8" x14ac:dyDescent="0.2">
      <c r="A31" s="2" t="s">
        <v>112</v>
      </c>
      <c r="B31" s="6" t="s">
        <v>113</v>
      </c>
      <c r="C31" s="7" t="s">
        <v>59</v>
      </c>
      <c r="D31" s="7" t="s">
        <v>30</v>
      </c>
      <c r="E31" s="7" t="s">
        <v>90</v>
      </c>
      <c r="F31" s="2" t="s">
        <v>114</v>
      </c>
      <c r="G31" s="2" t="s">
        <v>17</v>
      </c>
      <c r="H31" s="2" t="s">
        <v>30</v>
      </c>
    </row>
    <row r="32" spans="1:8" x14ac:dyDescent="0.2">
      <c r="A32" s="2" t="s">
        <v>115</v>
      </c>
      <c r="B32" s="6" t="s">
        <v>116</v>
      </c>
      <c r="C32" s="7" t="s">
        <v>32</v>
      </c>
      <c r="D32" s="7" t="s">
        <v>30</v>
      </c>
      <c r="E32" s="7" t="s">
        <v>77</v>
      </c>
      <c r="F32" s="2" t="s">
        <v>117</v>
      </c>
      <c r="G32" s="2" t="s">
        <v>17</v>
      </c>
      <c r="H32" s="2" t="s">
        <v>30</v>
      </c>
    </row>
    <row r="33" spans="1:8" x14ac:dyDescent="0.2">
      <c r="A33" s="2" t="s">
        <v>118</v>
      </c>
      <c r="B33" s="6" t="s">
        <v>119</v>
      </c>
      <c r="C33" s="7" t="s">
        <v>95</v>
      </c>
      <c r="D33" s="7" t="s">
        <v>30</v>
      </c>
      <c r="E33" s="7" t="s">
        <v>27</v>
      </c>
      <c r="F33" s="2" t="s">
        <v>120</v>
      </c>
      <c r="G33" s="2" t="s">
        <v>17</v>
      </c>
      <c r="H33" s="2" t="s">
        <v>30</v>
      </c>
    </row>
    <row r="34" spans="1:8" x14ac:dyDescent="0.2">
      <c r="A34" s="2" t="s">
        <v>121</v>
      </c>
      <c r="B34" s="6" t="s">
        <v>122</v>
      </c>
      <c r="C34" s="7" t="s">
        <v>32</v>
      </c>
      <c r="D34" s="7" t="s">
        <v>109</v>
      </c>
      <c r="E34" s="7" t="s">
        <v>123</v>
      </c>
      <c r="F34" s="2" t="s">
        <v>124</v>
      </c>
      <c r="G34" s="2" t="s">
        <v>17</v>
      </c>
      <c r="H34" s="2" t="s">
        <v>109</v>
      </c>
    </row>
    <row r="35" spans="1:8" x14ac:dyDescent="0.2">
      <c r="A35" s="2" t="s">
        <v>125</v>
      </c>
      <c r="B35" s="6" t="s">
        <v>126</v>
      </c>
      <c r="C35" s="7" t="s">
        <v>19</v>
      </c>
      <c r="D35" s="7" t="s">
        <v>109</v>
      </c>
      <c r="E35" s="7" t="s">
        <v>77</v>
      </c>
      <c r="F35" s="2" t="s">
        <v>127</v>
      </c>
      <c r="G35" s="2" t="s">
        <v>17</v>
      </c>
      <c r="H35" s="2" t="s">
        <v>109</v>
      </c>
    </row>
    <row r="36" spans="1:8" x14ac:dyDescent="0.2">
      <c r="A36" s="2" t="s">
        <v>128</v>
      </c>
      <c r="B36" s="6" t="s">
        <v>129</v>
      </c>
      <c r="C36" s="7" t="s">
        <v>95</v>
      </c>
      <c r="D36" s="7" t="s">
        <v>30</v>
      </c>
      <c r="E36" s="7" t="s">
        <v>100</v>
      </c>
      <c r="F36" s="2" t="s">
        <v>130</v>
      </c>
      <c r="G36" s="2" t="s">
        <v>17</v>
      </c>
      <c r="H36" s="2" t="s">
        <v>109</v>
      </c>
    </row>
    <row r="37" spans="1:8" x14ac:dyDescent="0.2">
      <c r="A37" s="2" t="s">
        <v>131</v>
      </c>
      <c r="B37" s="6" t="s">
        <v>132</v>
      </c>
      <c r="C37" s="7" t="s">
        <v>19</v>
      </c>
      <c r="D37" s="7" t="s">
        <v>30</v>
      </c>
      <c r="E37" s="7" t="s">
        <v>110</v>
      </c>
      <c r="F37" s="2" t="s">
        <v>133</v>
      </c>
      <c r="G37" s="2" t="s">
        <v>17</v>
      </c>
    </row>
    <row r="38" spans="1:8" x14ac:dyDescent="0.2">
      <c r="B38" s="6"/>
      <c r="C38" s="7"/>
      <c r="D38" s="7"/>
      <c r="E38" s="7"/>
    </row>
    <row r="39" spans="1:8" x14ac:dyDescent="0.2">
      <c r="A39" s="19" t="s">
        <v>134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" t="s">
        <v>17</v>
      </c>
      <c r="B40" s="6" t="s">
        <v>135</v>
      </c>
      <c r="C40" s="7" t="s">
        <v>43</v>
      </c>
      <c r="D40" s="7" t="s">
        <v>24</v>
      </c>
      <c r="E40" s="7" t="s">
        <v>21</v>
      </c>
      <c r="F40" s="2" t="s">
        <v>136</v>
      </c>
      <c r="G40" s="2" t="s">
        <v>23</v>
      </c>
      <c r="H40" s="2" t="s">
        <v>24</v>
      </c>
    </row>
    <row r="41" spans="1:8" x14ac:dyDescent="0.2">
      <c r="A41" s="2" t="s">
        <v>25</v>
      </c>
      <c r="B41" s="6" t="s">
        <v>137</v>
      </c>
      <c r="C41" s="7" t="s">
        <v>19</v>
      </c>
      <c r="D41" s="7" t="s">
        <v>17</v>
      </c>
      <c r="E41" s="7" t="s">
        <v>38</v>
      </c>
      <c r="F41" s="2" t="s">
        <v>138</v>
      </c>
      <c r="G41" s="2" t="s">
        <v>29</v>
      </c>
      <c r="H41" s="2" t="s">
        <v>20</v>
      </c>
    </row>
    <row r="42" spans="1:8" x14ac:dyDescent="0.2">
      <c r="A42" s="2" t="s">
        <v>30</v>
      </c>
      <c r="B42" s="6" t="s">
        <v>139</v>
      </c>
      <c r="C42" s="7" t="s">
        <v>19</v>
      </c>
      <c r="D42" s="7" t="s">
        <v>20</v>
      </c>
      <c r="E42" s="7" t="s">
        <v>140</v>
      </c>
      <c r="F42" s="2" t="s">
        <v>141</v>
      </c>
      <c r="G42" s="2" t="s">
        <v>142</v>
      </c>
      <c r="H42" s="2" t="s">
        <v>20</v>
      </c>
    </row>
    <row r="43" spans="1:8" x14ac:dyDescent="0.2">
      <c r="A43" s="2" t="s">
        <v>36</v>
      </c>
      <c r="B43" s="6" t="s">
        <v>143</v>
      </c>
      <c r="C43" s="7" t="s">
        <v>95</v>
      </c>
      <c r="D43" s="7" t="s">
        <v>20</v>
      </c>
      <c r="E43" s="7" t="s">
        <v>33</v>
      </c>
      <c r="F43" s="2" t="s">
        <v>144</v>
      </c>
      <c r="G43" s="2" t="s">
        <v>145</v>
      </c>
      <c r="H43" s="2" t="s">
        <v>20</v>
      </c>
    </row>
    <row r="44" spans="1:8" x14ac:dyDescent="0.2">
      <c r="A44" s="2" t="s">
        <v>41</v>
      </c>
      <c r="B44" s="6" t="s">
        <v>146</v>
      </c>
      <c r="C44" s="7" t="s">
        <v>43</v>
      </c>
      <c r="D44" s="7" t="s">
        <v>17</v>
      </c>
      <c r="E44" s="7" t="s">
        <v>100</v>
      </c>
      <c r="F44" s="2" t="s">
        <v>103</v>
      </c>
      <c r="G44" s="2" t="s">
        <v>46</v>
      </c>
      <c r="H44" s="2" t="s">
        <v>25</v>
      </c>
    </row>
    <row r="45" spans="1:8" x14ac:dyDescent="0.2">
      <c r="A45" s="2" t="s">
        <v>47</v>
      </c>
      <c r="B45" s="6" t="s">
        <v>147</v>
      </c>
      <c r="C45" s="7" t="s">
        <v>59</v>
      </c>
      <c r="D45" s="7" t="s">
        <v>17</v>
      </c>
      <c r="E45" s="7" t="s">
        <v>140</v>
      </c>
      <c r="F45" s="2" t="s">
        <v>148</v>
      </c>
      <c r="G45" s="2" t="s">
        <v>46</v>
      </c>
      <c r="H45" s="2" t="s">
        <v>25</v>
      </c>
    </row>
    <row r="46" spans="1:8" x14ac:dyDescent="0.2">
      <c r="A46" s="2" t="s">
        <v>52</v>
      </c>
      <c r="B46" s="6" t="s">
        <v>149</v>
      </c>
      <c r="C46" s="7" t="s">
        <v>59</v>
      </c>
      <c r="D46" s="7" t="s">
        <v>25</v>
      </c>
      <c r="E46" s="7" t="s">
        <v>96</v>
      </c>
      <c r="F46" s="2" t="s">
        <v>150</v>
      </c>
      <c r="G46" s="2" t="s">
        <v>151</v>
      </c>
      <c r="H46" s="2" t="s">
        <v>25</v>
      </c>
    </row>
    <row r="47" spans="1:8" x14ac:dyDescent="0.2">
      <c r="A47" s="2" t="s">
        <v>57</v>
      </c>
      <c r="B47" s="6" t="s">
        <v>152</v>
      </c>
      <c r="C47" s="7" t="s">
        <v>43</v>
      </c>
      <c r="D47" s="7" t="s">
        <v>17</v>
      </c>
      <c r="E47" s="7" t="s">
        <v>110</v>
      </c>
      <c r="F47" s="2" t="s">
        <v>153</v>
      </c>
      <c r="G47" s="2" t="s">
        <v>154</v>
      </c>
      <c r="H47" s="2" t="s">
        <v>25</v>
      </c>
    </row>
    <row r="48" spans="1:8" x14ac:dyDescent="0.2">
      <c r="A48" s="2" t="s">
        <v>63</v>
      </c>
      <c r="B48" s="6" t="s">
        <v>155</v>
      </c>
      <c r="C48" s="7" t="s">
        <v>19</v>
      </c>
      <c r="D48" s="7" t="s">
        <v>17</v>
      </c>
      <c r="E48" s="7" t="s">
        <v>27</v>
      </c>
      <c r="F48" s="2" t="s">
        <v>156</v>
      </c>
      <c r="G48" s="2" t="s">
        <v>66</v>
      </c>
      <c r="H48" s="2" t="s">
        <v>25</v>
      </c>
    </row>
    <row r="49" spans="1:8" x14ac:dyDescent="0.2">
      <c r="A49" s="2" t="s">
        <v>67</v>
      </c>
      <c r="B49" s="6" t="s">
        <v>157</v>
      </c>
      <c r="C49" s="7" t="s">
        <v>59</v>
      </c>
      <c r="D49" s="7" t="s">
        <v>25</v>
      </c>
      <c r="E49" s="7" t="s">
        <v>77</v>
      </c>
      <c r="F49" s="2" t="s">
        <v>158</v>
      </c>
      <c r="G49" s="2" t="s">
        <v>70</v>
      </c>
      <c r="H49" s="2" t="s">
        <v>25</v>
      </c>
    </row>
    <row r="50" spans="1:8" x14ac:dyDescent="0.2">
      <c r="A50" s="2" t="s">
        <v>71</v>
      </c>
      <c r="B50" s="6" t="s">
        <v>159</v>
      </c>
      <c r="C50" s="7" t="s">
        <v>95</v>
      </c>
      <c r="D50" s="7" t="s">
        <v>25</v>
      </c>
      <c r="E50" s="7" t="s">
        <v>54</v>
      </c>
      <c r="F50" s="2" t="s">
        <v>160</v>
      </c>
      <c r="G50" s="2" t="s">
        <v>161</v>
      </c>
      <c r="H50" s="2" t="s">
        <v>30</v>
      </c>
    </row>
    <row r="51" spans="1:8" x14ac:dyDescent="0.2">
      <c r="A51" s="2" t="s">
        <v>75</v>
      </c>
      <c r="B51" s="6" t="s">
        <v>162</v>
      </c>
      <c r="C51" s="7" t="s">
        <v>19</v>
      </c>
      <c r="D51" s="7" t="s">
        <v>25</v>
      </c>
      <c r="E51" s="7" t="s">
        <v>163</v>
      </c>
      <c r="F51" s="2" t="s">
        <v>164</v>
      </c>
      <c r="G51" s="2" t="s">
        <v>83</v>
      </c>
      <c r="H51" s="2" t="s">
        <v>30</v>
      </c>
    </row>
    <row r="52" spans="1:8" x14ac:dyDescent="0.2">
      <c r="A52" s="2" t="s">
        <v>80</v>
      </c>
      <c r="B52" s="6" t="s">
        <v>165</v>
      </c>
      <c r="C52" s="7" t="s">
        <v>59</v>
      </c>
      <c r="D52" s="7" t="s">
        <v>25</v>
      </c>
      <c r="E52" s="7" t="s">
        <v>33</v>
      </c>
      <c r="F52" s="2" t="s">
        <v>166</v>
      </c>
      <c r="G52" s="2" t="s">
        <v>83</v>
      </c>
      <c r="H52" s="2" t="s">
        <v>30</v>
      </c>
    </row>
    <row r="53" spans="1:8" x14ac:dyDescent="0.2">
      <c r="A53" s="2" t="s">
        <v>84</v>
      </c>
      <c r="B53" s="6" t="s">
        <v>167</v>
      </c>
      <c r="C53" s="7" t="s">
        <v>32</v>
      </c>
      <c r="D53" s="7" t="s">
        <v>109</v>
      </c>
      <c r="E53" s="7" t="s">
        <v>27</v>
      </c>
      <c r="F53" s="2" t="s">
        <v>168</v>
      </c>
      <c r="G53" s="2" t="s">
        <v>169</v>
      </c>
      <c r="H53" s="2" t="s">
        <v>109</v>
      </c>
    </row>
    <row r="54" spans="1:8" x14ac:dyDescent="0.2">
      <c r="B54" s="6" t="s">
        <v>170</v>
      </c>
      <c r="C54" s="7" t="s">
        <v>59</v>
      </c>
      <c r="D54" s="7" t="s">
        <v>25</v>
      </c>
      <c r="E54" s="7" t="s">
        <v>171</v>
      </c>
      <c r="F54" s="2" t="s">
        <v>168</v>
      </c>
      <c r="G54" s="2" t="s">
        <v>169</v>
      </c>
      <c r="H54" s="2" t="s">
        <v>109</v>
      </c>
    </row>
    <row r="55" spans="1:8" x14ac:dyDescent="0.2">
      <c r="A55" s="2" t="s">
        <v>93</v>
      </c>
      <c r="B55" s="6" t="s">
        <v>172</v>
      </c>
      <c r="C55" s="7" t="s">
        <v>95</v>
      </c>
      <c r="D55" s="7" t="s">
        <v>109</v>
      </c>
      <c r="E55" s="7" t="s">
        <v>77</v>
      </c>
      <c r="F55" s="2" t="s">
        <v>173</v>
      </c>
      <c r="G55" s="2" t="s">
        <v>84</v>
      </c>
      <c r="H55" s="2" t="s">
        <v>109</v>
      </c>
    </row>
    <row r="56" spans="1:8" x14ac:dyDescent="0.2">
      <c r="A56" s="2" t="s">
        <v>98</v>
      </c>
      <c r="B56" s="6" t="s">
        <v>174</v>
      </c>
      <c r="C56" s="7" t="s">
        <v>19</v>
      </c>
      <c r="D56" s="7" t="s">
        <v>175</v>
      </c>
      <c r="E56" s="7" t="s">
        <v>77</v>
      </c>
      <c r="F56" s="2" t="s">
        <v>176</v>
      </c>
      <c r="G56" s="2" t="s">
        <v>177</v>
      </c>
    </row>
    <row r="57" spans="1:8" x14ac:dyDescent="0.2">
      <c r="A57" s="2" t="s">
        <v>92</v>
      </c>
      <c r="B57" s="6" t="s">
        <v>178</v>
      </c>
      <c r="C57" s="7" t="s">
        <v>59</v>
      </c>
      <c r="D57" s="7" t="s">
        <v>109</v>
      </c>
      <c r="E57" s="7" t="s">
        <v>123</v>
      </c>
      <c r="F57" s="2" t="s">
        <v>179</v>
      </c>
      <c r="G57" s="2" t="s">
        <v>104</v>
      </c>
    </row>
    <row r="58" spans="1:8" x14ac:dyDescent="0.2">
      <c r="A58" s="2" t="s">
        <v>87</v>
      </c>
      <c r="B58" s="6" t="s">
        <v>180</v>
      </c>
      <c r="C58" s="7" t="s">
        <v>59</v>
      </c>
      <c r="D58" s="7" t="s">
        <v>175</v>
      </c>
      <c r="E58" s="7" t="s">
        <v>77</v>
      </c>
      <c r="F58" s="2" t="s">
        <v>181</v>
      </c>
      <c r="G58" s="2" t="s">
        <v>30</v>
      </c>
    </row>
    <row r="60" spans="1:8" x14ac:dyDescent="0.2">
      <c r="A60" s="19" t="s">
        <v>182</v>
      </c>
      <c r="B60" s="19"/>
      <c r="C60" s="19"/>
      <c r="D60" s="19"/>
      <c r="E60" s="19"/>
      <c r="F60" s="19"/>
      <c r="G60" s="19"/>
      <c r="H60" s="19"/>
    </row>
    <row r="61" spans="1:8" x14ac:dyDescent="0.2">
      <c r="A61" s="2" t="s">
        <v>17</v>
      </c>
      <c r="B61" s="6" t="s">
        <v>183</v>
      </c>
      <c r="C61" s="7" t="s">
        <v>43</v>
      </c>
      <c r="D61" s="7" t="s">
        <v>20</v>
      </c>
      <c r="E61" s="7" t="s">
        <v>21</v>
      </c>
      <c r="F61" s="2" t="s">
        <v>184</v>
      </c>
      <c r="G61" s="2" t="s">
        <v>23</v>
      </c>
      <c r="H61" s="2" t="s">
        <v>24</v>
      </c>
    </row>
    <row r="62" spans="1:8" x14ac:dyDescent="0.2">
      <c r="A62" s="2" t="s">
        <v>25</v>
      </c>
      <c r="B62" s="6" t="s">
        <v>185</v>
      </c>
      <c r="C62" s="7" t="s">
        <v>95</v>
      </c>
      <c r="D62" s="7" t="s">
        <v>17</v>
      </c>
      <c r="E62" s="7" t="s">
        <v>54</v>
      </c>
      <c r="F62" s="2" t="s">
        <v>186</v>
      </c>
      <c r="G62" s="2" t="s">
        <v>187</v>
      </c>
      <c r="H62" s="2" t="s">
        <v>20</v>
      </c>
    </row>
    <row r="63" spans="1:8" x14ac:dyDescent="0.2">
      <c r="A63" s="2" t="s">
        <v>30</v>
      </c>
      <c r="B63" s="6" t="s">
        <v>188</v>
      </c>
      <c r="C63" s="7" t="s">
        <v>59</v>
      </c>
      <c r="D63" s="7" t="s">
        <v>25</v>
      </c>
      <c r="E63" s="7" t="s">
        <v>33</v>
      </c>
      <c r="F63" s="2" t="s">
        <v>189</v>
      </c>
      <c r="G63" s="2" t="s">
        <v>35</v>
      </c>
      <c r="H63" s="2" t="s">
        <v>17</v>
      </c>
    </row>
    <row r="64" spans="1:8" x14ac:dyDescent="0.2">
      <c r="A64" s="2" t="s">
        <v>36</v>
      </c>
      <c r="B64" s="6" t="s">
        <v>190</v>
      </c>
      <c r="C64" s="7" t="s">
        <v>19</v>
      </c>
      <c r="D64" s="7" t="s">
        <v>20</v>
      </c>
      <c r="E64" s="7" t="s">
        <v>100</v>
      </c>
      <c r="F64" s="2" t="s">
        <v>191</v>
      </c>
      <c r="G64" s="2" t="s">
        <v>40</v>
      </c>
      <c r="H64" s="2" t="s">
        <v>17</v>
      </c>
    </row>
    <row r="65" spans="1:8" x14ac:dyDescent="0.2">
      <c r="A65" s="2" t="s">
        <v>41</v>
      </c>
      <c r="B65" s="6" t="s">
        <v>192</v>
      </c>
      <c r="C65" s="7" t="s">
        <v>32</v>
      </c>
      <c r="D65" s="7" t="s">
        <v>25</v>
      </c>
      <c r="E65" s="7" t="s">
        <v>33</v>
      </c>
      <c r="F65" s="2" t="s">
        <v>193</v>
      </c>
      <c r="G65" s="2" t="s">
        <v>194</v>
      </c>
      <c r="H65" s="2" t="s">
        <v>17</v>
      </c>
    </row>
    <row r="66" spans="1:8" x14ac:dyDescent="0.2">
      <c r="A66" s="2" t="s">
        <v>47</v>
      </c>
      <c r="B66" s="6" t="s">
        <v>195</v>
      </c>
      <c r="C66" s="7" t="s">
        <v>59</v>
      </c>
      <c r="D66" s="7" t="s">
        <v>25</v>
      </c>
      <c r="E66" s="7" t="s">
        <v>96</v>
      </c>
      <c r="F66" s="2" t="s">
        <v>196</v>
      </c>
      <c r="G66" s="2" t="s">
        <v>46</v>
      </c>
      <c r="H66" s="2" t="s">
        <v>25</v>
      </c>
    </row>
    <row r="67" spans="1:8" x14ac:dyDescent="0.2">
      <c r="A67" s="2" t="s">
        <v>52</v>
      </c>
      <c r="B67" s="6" t="s">
        <v>197</v>
      </c>
      <c r="C67" s="7" t="s">
        <v>19</v>
      </c>
      <c r="D67" s="7" t="s">
        <v>25</v>
      </c>
      <c r="E67" s="7" t="s">
        <v>44</v>
      </c>
      <c r="F67" s="2" t="s">
        <v>198</v>
      </c>
      <c r="G67" s="2" t="s">
        <v>56</v>
      </c>
      <c r="H67" s="2" t="s">
        <v>25</v>
      </c>
    </row>
    <row r="68" spans="1:8" x14ac:dyDescent="0.2">
      <c r="A68" s="2" t="s">
        <v>57</v>
      </c>
      <c r="B68" s="6" t="s">
        <v>199</v>
      </c>
      <c r="C68" s="7" t="s">
        <v>59</v>
      </c>
      <c r="D68" s="7" t="s">
        <v>30</v>
      </c>
      <c r="E68" s="7" t="s">
        <v>27</v>
      </c>
      <c r="F68" s="2" t="s">
        <v>200</v>
      </c>
      <c r="G68" s="2" t="s">
        <v>62</v>
      </c>
      <c r="H68" s="2" t="s">
        <v>25</v>
      </c>
    </row>
    <row r="69" spans="1:8" x14ac:dyDescent="0.2">
      <c r="A69" s="2" t="s">
        <v>63</v>
      </c>
      <c r="B69" s="6" t="s">
        <v>201</v>
      </c>
      <c r="C69" s="7" t="s">
        <v>19</v>
      </c>
      <c r="D69" s="7" t="s">
        <v>30</v>
      </c>
      <c r="E69" s="7" t="s">
        <v>38</v>
      </c>
      <c r="F69" s="2" t="s">
        <v>202</v>
      </c>
      <c r="G69" s="2" t="s">
        <v>66</v>
      </c>
      <c r="H69" s="2" t="s">
        <v>30</v>
      </c>
    </row>
    <row r="70" spans="1:8" x14ac:dyDescent="0.2">
      <c r="A70" s="2" t="s">
        <v>67</v>
      </c>
      <c r="B70" s="6" t="s">
        <v>203</v>
      </c>
      <c r="C70" s="7" t="s">
        <v>95</v>
      </c>
      <c r="D70" s="7" t="s">
        <v>17</v>
      </c>
      <c r="E70" s="7" t="s">
        <v>204</v>
      </c>
      <c r="F70" s="2" t="s">
        <v>205</v>
      </c>
      <c r="G70" s="2" t="s">
        <v>70</v>
      </c>
      <c r="H70" s="2" t="s">
        <v>30</v>
      </c>
    </row>
    <row r="71" spans="1:8" x14ac:dyDescent="0.2">
      <c r="B71" s="6"/>
      <c r="C71" s="7"/>
      <c r="D71" s="7"/>
      <c r="E71" s="7"/>
    </row>
    <row r="72" spans="1:8" x14ac:dyDescent="0.2">
      <c r="A72" s="19" t="s">
        <v>206</v>
      </c>
      <c r="B72" s="19"/>
      <c r="C72" s="19"/>
      <c r="D72" s="19"/>
      <c r="E72" s="19"/>
      <c r="F72" s="19"/>
      <c r="G72" s="19"/>
      <c r="H72" s="19"/>
    </row>
    <row r="73" spans="1:8" x14ac:dyDescent="0.2">
      <c r="A73" s="2" t="s">
        <v>17</v>
      </c>
      <c r="B73" s="6" t="s">
        <v>207</v>
      </c>
      <c r="C73" s="7" t="s">
        <v>59</v>
      </c>
      <c r="D73" s="7" t="s">
        <v>20</v>
      </c>
      <c r="E73" s="7" t="s">
        <v>38</v>
      </c>
      <c r="F73" s="2" t="s">
        <v>208</v>
      </c>
      <c r="G73" s="2" t="s">
        <v>209</v>
      </c>
      <c r="H73" s="2" t="s">
        <v>20</v>
      </c>
    </row>
    <row r="74" spans="1:8" x14ac:dyDescent="0.2">
      <c r="A74" s="2" t="s">
        <v>25</v>
      </c>
      <c r="B74" s="6" t="s">
        <v>210</v>
      </c>
      <c r="C74" s="7" t="s">
        <v>95</v>
      </c>
      <c r="D74" s="7" t="s">
        <v>17</v>
      </c>
      <c r="E74" s="7" t="s">
        <v>21</v>
      </c>
      <c r="F74" s="2" t="s">
        <v>211</v>
      </c>
      <c r="G74" s="2" t="s">
        <v>187</v>
      </c>
      <c r="H74" s="2" t="s">
        <v>25</v>
      </c>
    </row>
    <row r="75" spans="1:8" x14ac:dyDescent="0.2">
      <c r="A75" s="2" t="s">
        <v>30</v>
      </c>
      <c r="B75" s="6" t="s">
        <v>212</v>
      </c>
      <c r="C75" s="7" t="s">
        <v>19</v>
      </c>
      <c r="D75" s="7" t="s">
        <v>17</v>
      </c>
      <c r="E75" s="7" t="s">
        <v>54</v>
      </c>
      <c r="F75" s="2" t="s">
        <v>213</v>
      </c>
      <c r="G75" s="2" t="s">
        <v>142</v>
      </c>
      <c r="H75" s="2" t="s">
        <v>25</v>
      </c>
    </row>
    <row r="76" spans="1:8" x14ac:dyDescent="0.2">
      <c r="A76" s="2" t="s">
        <v>36</v>
      </c>
      <c r="B76" s="6" t="s">
        <v>214</v>
      </c>
      <c r="C76" s="7" t="s">
        <v>32</v>
      </c>
      <c r="D76" s="7" t="s">
        <v>17</v>
      </c>
      <c r="E76" s="7" t="s">
        <v>33</v>
      </c>
      <c r="F76" s="2" t="s">
        <v>215</v>
      </c>
      <c r="G76" s="2" t="s">
        <v>145</v>
      </c>
      <c r="H76" s="2" t="s">
        <v>25</v>
      </c>
    </row>
    <row r="77" spans="1:8" x14ac:dyDescent="0.2">
      <c r="A77" s="2" t="s">
        <v>41</v>
      </c>
      <c r="B77" s="6" t="s">
        <v>216</v>
      </c>
      <c r="C77" s="7" t="s">
        <v>95</v>
      </c>
      <c r="D77" s="7" t="s">
        <v>25</v>
      </c>
      <c r="E77" s="7" t="s">
        <v>54</v>
      </c>
      <c r="F77" s="2" t="s">
        <v>217</v>
      </c>
      <c r="G77" s="2" t="s">
        <v>194</v>
      </c>
      <c r="H77" s="2" t="s">
        <v>25</v>
      </c>
    </row>
    <row r="78" spans="1:8" x14ac:dyDescent="0.2">
      <c r="A78" s="2" t="s">
        <v>47</v>
      </c>
      <c r="B78" s="6" t="s">
        <v>218</v>
      </c>
      <c r="C78" s="7" t="s">
        <v>95</v>
      </c>
      <c r="D78" s="7" t="s">
        <v>25</v>
      </c>
      <c r="E78" s="7" t="s">
        <v>219</v>
      </c>
      <c r="F78" s="2" t="s">
        <v>220</v>
      </c>
      <c r="G78" s="2" t="s">
        <v>46</v>
      </c>
      <c r="H78" s="2" t="s">
        <v>30</v>
      </c>
    </row>
    <row r="79" spans="1:8" x14ac:dyDescent="0.2">
      <c r="B79" s="6" t="s">
        <v>221</v>
      </c>
      <c r="C79" s="7" t="s">
        <v>19</v>
      </c>
      <c r="D79" s="7" t="s">
        <v>25</v>
      </c>
      <c r="E79" s="7" t="s">
        <v>219</v>
      </c>
      <c r="F79" s="2" t="s">
        <v>222</v>
      </c>
    </row>
    <row r="81" spans="1:8" x14ac:dyDescent="0.2">
      <c r="A81" s="19" t="s">
        <v>223</v>
      </c>
      <c r="B81" s="19"/>
      <c r="C81" s="19"/>
      <c r="D81" s="19"/>
      <c r="E81" s="19"/>
      <c r="F81" s="19"/>
      <c r="G81" s="19"/>
      <c r="H81" s="19"/>
    </row>
    <row r="82" spans="1:8" x14ac:dyDescent="0.2">
      <c r="A82" s="2" t="s">
        <v>17</v>
      </c>
      <c r="B82" s="6" t="s">
        <v>224</v>
      </c>
      <c r="C82" s="7" t="s">
        <v>59</v>
      </c>
      <c r="D82" s="7" t="s">
        <v>17</v>
      </c>
      <c r="E82" s="7" t="s">
        <v>219</v>
      </c>
      <c r="F82" s="2" t="s">
        <v>225</v>
      </c>
      <c r="G82" s="2" t="s">
        <v>209</v>
      </c>
      <c r="H82" s="2" t="s">
        <v>17</v>
      </c>
    </row>
    <row r="83" spans="1:8" x14ac:dyDescent="0.2">
      <c r="A83" s="2" t="s">
        <v>25</v>
      </c>
      <c r="B83" s="6" t="s">
        <v>226</v>
      </c>
      <c r="C83" s="7" t="s">
        <v>32</v>
      </c>
      <c r="D83" s="7" t="s">
        <v>20</v>
      </c>
      <c r="E83" s="7" t="s">
        <v>21</v>
      </c>
      <c r="F83" s="2" t="s">
        <v>227</v>
      </c>
      <c r="G83" s="2" t="s">
        <v>187</v>
      </c>
      <c r="H83" s="2" t="s">
        <v>17</v>
      </c>
    </row>
    <row r="84" spans="1:8" x14ac:dyDescent="0.2">
      <c r="A84" s="2" t="s">
        <v>30</v>
      </c>
      <c r="B84" s="6" t="s">
        <v>228</v>
      </c>
      <c r="C84" s="7" t="s">
        <v>19</v>
      </c>
      <c r="D84" s="7" t="s">
        <v>17</v>
      </c>
      <c r="E84" s="7" t="s">
        <v>60</v>
      </c>
      <c r="F84" s="2" t="s">
        <v>229</v>
      </c>
      <c r="G84" s="2" t="s">
        <v>142</v>
      </c>
      <c r="H84" s="2" t="s">
        <v>25</v>
      </c>
    </row>
    <row r="85" spans="1:8" x14ac:dyDescent="0.2">
      <c r="A85" s="2" t="s">
        <v>36</v>
      </c>
      <c r="B85" s="6" t="s">
        <v>230</v>
      </c>
      <c r="C85" s="7" t="s">
        <v>19</v>
      </c>
      <c r="D85" s="7" t="s">
        <v>20</v>
      </c>
      <c r="E85" s="7" t="s">
        <v>54</v>
      </c>
      <c r="F85" s="2" t="s">
        <v>231</v>
      </c>
      <c r="G85" s="2" t="s">
        <v>40</v>
      </c>
      <c r="H85" s="2" t="s">
        <v>25</v>
      </c>
    </row>
    <row r="86" spans="1:8" x14ac:dyDescent="0.2">
      <c r="A86" s="2" t="s">
        <v>41</v>
      </c>
      <c r="B86" s="6" t="s">
        <v>232</v>
      </c>
      <c r="C86" s="7" t="s">
        <v>95</v>
      </c>
      <c r="D86" s="7" t="s">
        <v>17</v>
      </c>
      <c r="E86" s="7" t="s">
        <v>44</v>
      </c>
      <c r="F86" s="2" t="s">
        <v>233</v>
      </c>
      <c r="G86" s="2" t="s">
        <v>194</v>
      </c>
      <c r="H86" s="2" t="s">
        <v>25</v>
      </c>
    </row>
    <row r="87" spans="1:8" x14ac:dyDescent="0.2">
      <c r="A87" s="2" t="s">
        <v>47</v>
      </c>
      <c r="B87" s="6" t="s">
        <v>234</v>
      </c>
      <c r="C87" s="7" t="s">
        <v>59</v>
      </c>
      <c r="D87" s="7" t="s">
        <v>25</v>
      </c>
      <c r="E87" s="7" t="s">
        <v>96</v>
      </c>
      <c r="F87" s="2" t="s">
        <v>235</v>
      </c>
      <c r="G87" s="2" t="s">
        <v>46</v>
      </c>
      <c r="H87" s="2" t="s">
        <v>30</v>
      </c>
    </row>
    <row r="89" spans="1:8" x14ac:dyDescent="0.2">
      <c r="A89" s="19" t="s">
        <v>236</v>
      </c>
      <c r="B89" s="19"/>
      <c r="C89" s="19"/>
      <c r="D89" s="19"/>
      <c r="E89" s="19"/>
      <c r="F89" s="19"/>
      <c r="G89" s="19"/>
      <c r="H89" s="19"/>
    </row>
    <row r="90" spans="1:8" x14ac:dyDescent="0.2">
      <c r="A90" s="2" t="s">
        <v>17</v>
      </c>
      <c r="B90" s="6" t="s">
        <v>237</v>
      </c>
      <c r="C90" s="7" t="s">
        <v>95</v>
      </c>
      <c r="D90" s="7" t="s">
        <v>20</v>
      </c>
      <c r="E90" s="7" t="s">
        <v>21</v>
      </c>
      <c r="F90" s="2" t="s">
        <v>238</v>
      </c>
      <c r="G90" s="2" t="s">
        <v>209</v>
      </c>
      <c r="H90" s="2" t="s">
        <v>24</v>
      </c>
    </row>
    <row r="91" spans="1:8" x14ac:dyDescent="0.2">
      <c r="A91" s="2" t="s">
        <v>25</v>
      </c>
      <c r="B91" s="6" t="s">
        <v>239</v>
      </c>
      <c r="C91" s="7" t="s">
        <v>32</v>
      </c>
      <c r="D91" s="7" t="s">
        <v>20</v>
      </c>
      <c r="E91" s="7" t="s">
        <v>204</v>
      </c>
      <c r="F91" s="2" t="s">
        <v>240</v>
      </c>
      <c r="G91" s="2" t="s">
        <v>187</v>
      </c>
      <c r="H91" s="2" t="s">
        <v>17</v>
      </c>
    </row>
    <row r="92" spans="1:8" x14ac:dyDescent="0.2">
      <c r="A92" s="2" t="s">
        <v>30</v>
      </c>
      <c r="B92" s="6" t="s">
        <v>241</v>
      </c>
      <c r="C92" s="7" t="s">
        <v>19</v>
      </c>
      <c r="D92" s="7" t="s">
        <v>20</v>
      </c>
      <c r="E92" s="7" t="s">
        <v>60</v>
      </c>
      <c r="F92" s="2" t="s">
        <v>242</v>
      </c>
      <c r="G92" s="2" t="s">
        <v>142</v>
      </c>
      <c r="H92" s="2" t="s">
        <v>17</v>
      </c>
    </row>
    <row r="93" spans="1:8" x14ac:dyDescent="0.2">
      <c r="A93" s="2" t="s">
        <v>36</v>
      </c>
      <c r="B93" s="6" t="s">
        <v>243</v>
      </c>
      <c r="C93" s="7" t="s">
        <v>59</v>
      </c>
      <c r="D93" s="7" t="s">
        <v>20</v>
      </c>
      <c r="E93" s="7" t="s">
        <v>38</v>
      </c>
      <c r="F93" s="2" t="s">
        <v>244</v>
      </c>
      <c r="G93" s="2" t="s">
        <v>145</v>
      </c>
      <c r="H93" s="2" t="s">
        <v>17</v>
      </c>
    </row>
    <row r="94" spans="1:8" x14ac:dyDescent="0.2">
      <c r="A94" s="2" t="s">
        <v>41</v>
      </c>
      <c r="B94" s="6" t="s">
        <v>245</v>
      </c>
      <c r="C94" s="7" t="s">
        <v>59</v>
      </c>
      <c r="D94" s="7" t="s">
        <v>25</v>
      </c>
      <c r="E94" s="7" t="s">
        <v>27</v>
      </c>
      <c r="F94" s="2" t="s">
        <v>246</v>
      </c>
      <c r="G94" s="2" t="s">
        <v>194</v>
      </c>
      <c r="H94" s="2" t="s">
        <v>25</v>
      </c>
    </row>
    <row r="95" spans="1:8" x14ac:dyDescent="0.2">
      <c r="A95" s="2" t="s">
        <v>47</v>
      </c>
      <c r="B95" s="6" t="s">
        <v>247</v>
      </c>
      <c r="C95" s="7" t="s">
        <v>95</v>
      </c>
      <c r="D95" s="7" t="s">
        <v>17</v>
      </c>
      <c r="E95" s="7" t="s">
        <v>248</v>
      </c>
      <c r="F95" s="2" t="s">
        <v>249</v>
      </c>
      <c r="G95" s="2" t="s">
        <v>46</v>
      </c>
      <c r="H95" s="2" t="s">
        <v>25</v>
      </c>
    </row>
    <row r="97" spans="1:8" x14ac:dyDescent="0.2">
      <c r="A97" s="19" t="s">
        <v>250</v>
      </c>
      <c r="B97" s="19"/>
      <c r="C97" s="19"/>
      <c r="D97" s="19"/>
      <c r="E97" s="19"/>
      <c r="F97" s="19"/>
      <c r="G97" s="19"/>
      <c r="H97" s="19"/>
    </row>
    <row r="98" spans="1:8" x14ac:dyDescent="0.2">
      <c r="A98" s="2" t="s">
        <v>17</v>
      </c>
      <c r="B98" s="6" t="s">
        <v>251</v>
      </c>
      <c r="C98" s="7" t="s">
        <v>19</v>
      </c>
      <c r="D98" s="7" t="s">
        <v>20</v>
      </c>
      <c r="E98" s="7" t="s">
        <v>21</v>
      </c>
      <c r="F98" s="2" t="s">
        <v>252</v>
      </c>
      <c r="G98" s="2" t="s">
        <v>23</v>
      </c>
      <c r="H98" s="2" t="s">
        <v>20</v>
      </c>
    </row>
    <row r="99" spans="1:8" x14ac:dyDescent="0.2">
      <c r="A99" s="2" t="s">
        <v>25</v>
      </c>
      <c r="B99" s="6" t="s">
        <v>253</v>
      </c>
      <c r="C99" s="7" t="s">
        <v>59</v>
      </c>
      <c r="D99" s="7" t="s">
        <v>20</v>
      </c>
      <c r="E99" s="7" t="s">
        <v>27</v>
      </c>
      <c r="F99" s="2" t="s">
        <v>254</v>
      </c>
      <c r="G99" s="2" t="s">
        <v>187</v>
      </c>
      <c r="H99" s="2" t="s">
        <v>20</v>
      </c>
    </row>
    <row r="100" spans="1:8" x14ac:dyDescent="0.2">
      <c r="A100" s="2" t="s">
        <v>30</v>
      </c>
      <c r="B100" s="6" t="s">
        <v>255</v>
      </c>
      <c r="C100" s="7" t="s">
        <v>32</v>
      </c>
      <c r="D100" s="7" t="s">
        <v>20</v>
      </c>
      <c r="E100" s="7" t="s">
        <v>204</v>
      </c>
      <c r="F100" s="2" t="s">
        <v>256</v>
      </c>
      <c r="G100" s="2" t="s">
        <v>35</v>
      </c>
      <c r="H100" s="2" t="s">
        <v>17</v>
      </c>
    </row>
    <row r="101" spans="1:8" x14ac:dyDescent="0.2">
      <c r="A101" s="2" t="s">
        <v>36</v>
      </c>
      <c r="B101" s="6" t="s">
        <v>257</v>
      </c>
      <c r="C101" s="7" t="s">
        <v>59</v>
      </c>
      <c r="D101" s="7" t="s">
        <v>17</v>
      </c>
      <c r="E101" s="7" t="s">
        <v>219</v>
      </c>
      <c r="F101" s="2" t="s">
        <v>258</v>
      </c>
      <c r="G101" s="2" t="s">
        <v>145</v>
      </c>
      <c r="H101" s="2" t="s">
        <v>17</v>
      </c>
    </row>
    <row r="102" spans="1:8" x14ac:dyDescent="0.2">
      <c r="A102" s="2" t="s">
        <v>41</v>
      </c>
      <c r="B102" s="6" t="s">
        <v>259</v>
      </c>
      <c r="C102" s="7" t="s">
        <v>59</v>
      </c>
      <c r="D102" s="7" t="s">
        <v>25</v>
      </c>
      <c r="E102" s="7" t="s">
        <v>219</v>
      </c>
      <c r="F102" s="2" t="s">
        <v>260</v>
      </c>
      <c r="G102" s="2" t="s">
        <v>194</v>
      </c>
      <c r="H102" s="2" t="s">
        <v>30</v>
      </c>
    </row>
    <row r="103" spans="1:8" x14ac:dyDescent="0.2">
      <c r="A103" s="2" t="s">
        <v>47</v>
      </c>
      <c r="B103" s="6" t="s">
        <v>48</v>
      </c>
      <c r="C103" s="7" t="s">
        <v>19</v>
      </c>
      <c r="D103" s="7" t="s">
        <v>30</v>
      </c>
      <c r="E103" s="7" t="s">
        <v>49</v>
      </c>
      <c r="F103" s="2" t="s">
        <v>261</v>
      </c>
      <c r="G103" s="2" t="s">
        <v>51</v>
      </c>
      <c r="H103" s="2" t="s">
        <v>30</v>
      </c>
    </row>
    <row r="104" spans="1:8" x14ac:dyDescent="0.2">
      <c r="A104" s="2" t="s">
        <v>52</v>
      </c>
      <c r="B104" s="6" t="s">
        <v>85</v>
      </c>
      <c r="C104" s="7" t="s">
        <v>43</v>
      </c>
      <c r="D104" s="7" t="s">
        <v>30</v>
      </c>
      <c r="E104" s="7" t="s">
        <v>49</v>
      </c>
      <c r="F104" s="2" t="s">
        <v>262</v>
      </c>
      <c r="G104" s="2" t="s">
        <v>56</v>
      </c>
      <c r="H104" s="2" t="s">
        <v>30</v>
      </c>
    </row>
    <row r="105" spans="1:8" x14ac:dyDescent="0.2">
      <c r="B105" s="6" t="s">
        <v>263</v>
      </c>
      <c r="C105" s="7" t="s">
        <v>43</v>
      </c>
      <c r="D105" s="7" t="s">
        <v>20</v>
      </c>
      <c r="E105" s="7" t="s">
        <v>110</v>
      </c>
      <c r="F105" s="2" t="s">
        <v>222</v>
      </c>
    </row>
    <row r="106" spans="1:8" x14ac:dyDescent="0.2">
      <c r="B106" s="6" t="s">
        <v>264</v>
      </c>
      <c r="C106" s="7" t="s">
        <v>59</v>
      </c>
      <c r="D106" s="7" t="s">
        <v>30</v>
      </c>
      <c r="E106" s="7" t="s">
        <v>38</v>
      </c>
      <c r="F106" s="2" t="s">
        <v>222</v>
      </c>
    </row>
    <row r="107" spans="1:8" x14ac:dyDescent="0.2">
      <c r="B107" s="6" t="s">
        <v>265</v>
      </c>
      <c r="C107" s="7" t="s">
        <v>59</v>
      </c>
      <c r="D107" s="7" t="s">
        <v>30</v>
      </c>
      <c r="E107" s="7" t="s">
        <v>204</v>
      </c>
      <c r="F107" s="2" t="s">
        <v>266</v>
      </c>
    </row>
    <row r="109" spans="1:8" x14ac:dyDescent="0.2">
      <c r="A109" s="19" t="s">
        <v>267</v>
      </c>
      <c r="B109" s="19"/>
      <c r="C109" s="19"/>
      <c r="D109" s="19"/>
      <c r="E109" s="19"/>
      <c r="F109" s="19"/>
      <c r="G109" s="19"/>
      <c r="H109" s="19"/>
    </row>
    <row r="110" spans="1:8" x14ac:dyDescent="0.2">
      <c r="A110" s="2" t="s">
        <v>17</v>
      </c>
      <c r="B110" s="6" t="s">
        <v>268</v>
      </c>
      <c r="C110" s="7" t="s">
        <v>43</v>
      </c>
      <c r="D110" s="7" t="s">
        <v>24</v>
      </c>
      <c r="E110" s="7" t="s">
        <v>21</v>
      </c>
      <c r="F110" s="2" t="s">
        <v>269</v>
      </c>
      <c r="G110" s="2" t="s">
        <v>23</v>
      </c>
      <c r="H110" s="2" t="s">
        <v>24</v>
      </c>
    </row>
    <row r="111" spans="1:8" x14ac:dyDescent="0.2">
      <c r="A111" s="2" t="s">
        <v>25</v>
      </c>
      <c r="B111" s="6" t="s">
        <v>270</v>
      </c>
      <c r="C111" s="7" t="s">
        <v>95</v>
      </c>
      <c r="D111" s="7" t="s">
        <v>20</v>
      </c>
      <c r="E111" s="7" t="s">
        <v>163</v>
      </c>
      <c r="F111" s="2" t="s">
        <v>271</v>
      </c>
      <c r="G111" s="2" t="s">
        <v>187</v>
      </c>
      <c r="H111" s="2" t="s">
        <v>20</v>
      </c>
    </row>
    <row r="112" spans="1:8" x14ac:dyDescent="0.2">
      <c r="A112" s="2" t="s">
        <v>30</v>
      </c>
      <c r="B112" s="6" t="s">
        <v>272</v>
      </c>
      <c r="C112" s="7" t="s">
        <v>32</v>
      </c>
      <c r="D112" s="7" t="s">
        <v>20</v>
      </c>
      <c r="E112" s="7" t="s">
        <v>38</v>
      </c>
      <c r="F112" s="2" t="s">
        <v>273</v>
      </c>
      <c r="G112" s="2" t="s">
        <v>35</v>
      </c>
      <c r="H112" s="2" t="s">
        <v>20</v>
      </c>
    </row>
    <row r="113" spans="1:8" x14ac:dyDescent="0.2">
      <c r="A113" s="2" t="s">
        <v>36</v>
      </c>
      <c r="B113" s="6" t="s">
        <v>143</v>
      </c>
      <c r="C113" s="7" t="s">
        <v>95</v>
      </c>
      <c r="D113" s="7" t="s">
        <v>20</v>
      </c>
      <c r="E113" s="7" t="s">
        <v>33</v>
      </c>
      <c r="F113" s="2" t="s">
        <v>274</v>
      </c>
      <c r="G113" s="2" t="s">
        <v>145</v>
      </c>
      <c r="H113" s="2" t="s">
        <v>17</v>
      </c>
    </row>
    <row r="114" spans="1:8" x14ac:dyDescent="0.2">
      <c r="A114" s="2" t="s">
        <v>41</v>
      </c>
      <c r="B114" s="6" t="s">
        <v>218</v>
      </c>
      <c r="C114" s="7" t="s">
        <v>95</v>
      </c>
      <c r="D114" s="7" t="s">
        <v>25</v>
      </c>
      <c r="E114" s="7" t="s">
        <v>219</v>
      </c>
      <c r="F114" s="2" t="s">
        <v>275</v>
      </c>
      <c r="G114" s="2" t="s">
        <v>194</v>
      </c>
      <c r="H114" s="2" t="s">
        <v>25</v>
      </c>
    </row>
    <row r="115" spans="1:8" x14ac:dyDescent="0.2">
      <c r="A115" s="2" t="s">
        <v>47</v>
      </c>
      <c r="B115" s="6" t="s">
        <v>276</v>
      </c>
      <c r="C115" s="7" t="s">
        <v>95</v>
      </c>
      <c r="D115" s="7" t="s">
        <v>25</v>
      </c>
      <c r="E115" s="7" t="s">
        <v>163</v>
      </c>
      <c r="F115" s="2" t="s">
        <v>277</v>
      </c>
      <c r="G115" s="2" t="s">
        <v>46</v>
      </c>
      <c r="H115" s="2" t="s">
        <v>30</v>
      </c>
    </row>
    <row r="116" spans="1:8" x14ac:dyDescent="0.2">
      <c r="A116" s="2" t="s">
        <v>52</v>
      </c>
      <c r="B116" s="6" t="s">
        <v>278</v>
      </c>
      <c r="C116" s="7" t="s">
        <v>19</v>
      </c>
      <c r="D116" s="7" t="s">
        <v>25</v>
      </c>
      <c r="E116" s="7" t="s">
        <v>54</v>
      </c>
      <c r="F116" s="2" t="s">
        <v>279</v>
      </c>
      <c r="G116" s="2" t="s">
        <v>56</v>
      </c>
      <c r="H116" s="2" t="s">
        <v>109</v>
      </c>
    </row>
    <row r="118" spans="1:8" x14ac:dyDescent="0.2">
      <c r="A118" s="19" t="s">
        <v>280</v>
      </c>
      <c r="B118" s="19"/>
      <c r="C118" s="19"/>
      <c r="D118" s="19"/>
      <c r="E118" s="19"/>
      <c r="F118" s="19"/>
      <c r="G118" s="19"/>
      <c r="H118" s="19"/>
    </row>
    <row r="119" spans="1:8" x14ac:dyDescent="0.2">
      <c r="A119" s="2" t="s">
        <v>17</v>
      </c>
      <c r="B119" s="6" t="s">
        <v>226</v>
      </c>
      <c r="C119" s="7" t="s">
        <v>32</v>
      </c>
      <c r="D119" s="7" t="s">
        <v>20</v>
      </c>
      <c r="F119" s="2" t="s">
        <v>281</v>
      </c>
      <c r="H119" s="2" t="s">
        <v>17</v>
      </c>
    </row>
    <row r="120" spans="1:8" x14ac:dyDescent="0.2">
      <c r="B120" s="6" t="s">
        <v>183</v>
      </c>
      <c r="C120" s="7" t="s">
        <v>43</v>
      </c>
      <c r="D120" s="7" t="s">
        <v>20</v>
      </c>
    </row>
    <row r="121" spans="1:8" x14ac:dyDescent="0.2">
      <c r="B121" s="6" t="s">
        <v>251</v>
      </c>
      <c r="C121" s="7" t="s">
        <v>19</v>
      </c>
      <c r="D121" s="7" t="s">
        <v>20</v>
      </c>
    </row>
    <row r="122" spans="1:8" x14ac:dyDescent="0.2">
      <c r="B122" s="6" t="s">
        <v>18</v>
      </c>
      <c r="C122" s="7" t="s">
        <v>19</v>
      </c>
      <c r="D122" s="7" t="s">
        <v>20</v>
      </c>
      <c r="E122" s="2" t="s">
        <v>21</v>
      </c>
      <c r="F122" s="2" t="s">
        <v>282</v>
      </c>
      <c r="G122" s="2" t="s">
        <v>209</v>
      </c>
    </row>
    <row r="123" spans="1:8" x14ac:dyDescent="0.2">
      <c r="A123" s="2" t="s">
        <v>25</v>
      </c>
      <c r="B123" s="6" t="s">
        <v>26</v>
      </c>
      <c r="C123" s="7" t="s">
        <v>19</v>
      </c>
      <c r="D123" s="7" t="s">
        <v>20</v>
      </c>
      <c r="F123" s="2" t="s">
        <v>283</v>
      </c>
      <c r="H123" s="2" t="s">
        <v>20</v>
      </c>
    </row>
    <row r="124" spans="1:8" x14ac:dyDescent="0.2">
      <c r="B124" s="6" t="s">
        <v>199</v>
      </c>
      <c r="C124" s="7" t="s">
        <v>59</v>
      </c>
      <c r="D124" s="7" t="s">
        <v>30</v>
      </c>
    </row>
    <row r="125" spans="1:8" x14ac:dyDescent="0.2">
      <c r="B125" s="6" t="s">
        <v>119</v>
      </c>
      <c r="C125" s="7" t="s">
        <v>95</v>
      </c>
      <c r="D125" s="7" t="s">
        <v>30</v>
      </c>
    </row>
    <row r="126" spans="1:8" x14ac:dyDescent="0.2">
      <c r="B126" s="6" t="s">
        <v>253</v>
      </c>
      <c r="C126" s="7" t="s">
        <v>59</v>
      </c>
      <c r="D126" s="7" t="s">
        <v>20</v>
      </c>
      <c r="E126" s="2" t="s">
        <v>27</v>
      </c>
      <c r="F126" s="2" t="s">
        <v>284</v>
      </c>
      <c r="G126" s="2" t="s">
        <v>187</v>
      </c>
    </row>
    <row r="127" spans="1:8" x14ac:dyDescent="0.2">
      <c r="A127" s="2" t="s">
        <v>30</v>
      </c>
      <c r="B127" s="6" t="s">
        <v>285</v>
      </c>
      <c r="C127" s="7" t="s">
        <v>43</v>
      </c>
      <c r="D127" s="7" t="s">
        <v>20</v>
      </c>
      <c r="F127" s="2" t="s">
        <v>286</v>
      </c>
      <c r="H127" s="2" t="s">
        <v>17</v>
      </c>
    </row>
    <row r="128" spans="1:8" x14ac:dyDescent="0.2">
      <c r="B128" s="6" t="s">
        <v>99</v>
      </c>
      <c r="C128" s="7" t="s">
        <v>95</v>
      </c>
      <c r="D128" s="7" t="s">
        <v>30</v>
      </c>
    </row>
    <row r="129" spans="1:8" x14ac:dyDescent="0.2">
      <c r="B129" s="6" t="s">
        <v>190</v>
      </c>
      <c r="C129" s="7" t="s">
        <v>19</v>
      </c>
      <c r="D129" s="7" t="s">
        <v>20</v>
      </c>
    </row>
    <row r="130" spans="1:8" x14ac:dyDescent="0.2">
      <c r="B130" s="6" t="s">
        <v>129</v>
      </c>
      <c r="C130" s="7" t="s">
        <v>95</v>
      </c>
      <c r="D130" s="7" t="s">
        <v>30</v>
      </c>
      <c r="E130" s="7" t="s">
        <v>100</v>
      </c>
      <c r="F130" s="2" t="s">
        <v>287</v>
      </c>
      <c r="G130" s="2" t="s">
        <v>35</v>
      </c>
    </row>
    <row r="131" spans="1:8" x14ac:dyDescent="0.2">
      <c r="A131" s="2" t="s">
        <v>36</v>
      </c>
      <c r="B131" s="8" t="s">
        <v>72</v>
      </c>
      <c r="C131" s="2" t="s">
        <v>19</v>
      </c>
      <c r="D131" s="2" t="s">
        <v>25</v>
      </c>
      <c r="F131" s="2" t="s">
        <v>288</v>
      </c>
      <c r="H131" s="2" t="s">
        <v>109</v>
      </c>
    </row>
    <row r="132" spans="1:8" x14ac:dyDescent="0.2">
      <c r="B132" s="8" t="s">
        <v>185</v>
      </c>
      <c r="C132" s="2" t="s">
        <v>95</v>
      </c>
      <c r="D132" s="2" t="s">
        <v>17</v>
      </c>
    </row>
    <row r="133" spans="1:8" x14ac:dyDescent="0.2">
      <c r="B133" s="8" t="s">
        <v>53</v>
      </c>
      <c r="C133" s="2" t="s">
        <v>43</v>
      </c>
      <c r="D133" s="2" t="s">
        <v>17</v>
      </c>
    </row>
    <row r="134" spans="1:8" x14ac:dyDescent="0.2">
      <c r="B134" s="8" t="s">
        <v>230</v>
      </c>
      <c r="C134" s="2" t="s">
        <v>19</v>
      </c>
      <c r="D134" s="2" t="s">
        <v>20</v>
      </c>
      <c r="E134" s="7" t="s">
        <v>54</v>
      </c>
      <c r="F134" s="2" t="s">
        <v>289</v>
      </c>
      <c r="G134" s="2" t="s">
        <v>145</v>
      </c>
    </row>
    <row r="135" spans="1:8" x14ac:dyDescent="0.2">
      <c r="A135" s="2" t="s">
        <v>41</v>
      </c>
      <c r="B135" s="8" t="s">
        <v>68</v>
      </c>
      <c r="C135" s="2" t="s">
        <v>59</v>
      </c>
      <c r="D135" s="2" t="s">
        <v>25</v>
      </c>
      <c r="F135" s="2" t="s">
        <v>290</v>
      </c>
      <c r="H135" s="2" t="s">
        <v>25</v>
      </c>
    </row>
    <row r="136" spans="1:8" x14ac:dyDescent="0.2">
      <c r="B136" s="8" t="s">
        <v>201</v>
      </c>
      <c r="C136" s="2" t="s">
        <v>19</v>
      </c>
      <c r="D136" s="2" t="s">
        <v>30</v>
      </c>
    </row>
    <row r="137" spans="1:8" x14ac:dyDescent="0.2">
      <c r="B137" s="8" t="s">
        <v>264</v>
      </c>
      <c r="C137" s="2" t="s">
        <v>59</v>
      </c>
      <c r="D137" s="2" t="s">
        <v>30</v>
      </c>
    </row>
    <row r="138" spans="1:8" x14ac:dyDescent="0.2">
      <c r="B138" s="8" t="s">
        <v>37</v>
      </c>
      <c r="C138" s="2" t="s">
        <v>19</v>
      </c>
      <c r="D138" s="2" t="s">
        <v>25</v>
      </c>
      <c r="E138" s="7" t="s">
        <v>38</v>
      </c>
      <c r="F138" s="2" t="s">
        <v>291</v>
      </c>
      <c r="G138" s="2" t="s">
        <v>194</v>
      </c>
    </row>
    <row r="143" spans="1:8" x14ac:dyDescent="0.2">
      <c r="A143" s="19" t="s">
        <v>292</v>
      </c>
      <c r="B143" s="19"/>
      <c r="C143" s="19"/>
      <c r="D143" s="19"/>
      <c r="E143" s="19"/>
      <c r="F143" s="19"/>
      <c r="G143" s="19"/>
      <c r="H143" s="19"/>
    </row>
    <row r="144" spans="1:8" x14ac:dyDescent="0.2">
      <c r="A144" s="2" t="s">
        <v>17</v>
      </c>
      <c r="B144" s="6" t="s">
        <v>268</v>
      </c>
      <c r="C144" s="7" t="s">
        <v>43</v>
      </c>
      <c r="D144" s="7" t="s">
        <v>24</v>
      </c>
      <c r="F144" s="2" t="s">
        <v>293</v>
      </c>
      <c r="H144" s="2" t="s">
        <v>24</v>
      </c>
    </row>
    <row r="145" spans="1:8" x14ac:dyDescent="0.2">
      <c r="B145" s="6" t="s">
        <v>210</v>
      </c>
      <c r="C145" s="7" t="s">
        <v>95</v>
      </c>
      <c r="D145" s="7" t="s">
        <v>17</v>
      </c>
    </row>
    <row r="146" spans="1:8" x14ac:dyDescent="0.2">
      <c r="B146" s="6" t="s">
        <v>237</v>
      </c>
      <c r="C146" s="7" t="s">
        <v>95</v>
      </c>
      <c r="D146" s="7" t="s">
        <v>20</v>
      </c>
    </row>
    <row r="147" spans="1:8" x14ac:dyDescent="0.2">
      <c r="B147" s="6" t="s">
        <v>135</v>
      </c>
      <c r="C147" s="7" t="s">
        <v>43</v>
      </c>
      <c r="D147" s="7" t="s">
        <v>24</v>
      </c>
      <c r="E147" s="2" t="s">
        <v>21</v>
      </c>
      <c r="F147" s="2" t="s">
        <v>294</v>
      </c>
      <c r="G147" s="2" t="s">
        <v>209</v>
      </c>
    </row>
    <row r="148" spans="1:8" x14ac:dyDescent="0.2">
      <c r="A148" s="2" t="s">
        <v>25</v>
      </c>
      <c r="B148" s="6" t="s">
        <v>272</v>
      </c>
      <c r="C148" s="7" t="s">
        <v>32</v>
      </c>
      <c r="D148" s="7" t="s">
        <v>20</v>
      </c>
      <c r="F148" s="2" t="s">
        <v>295</v>
      </c>
      <c r="H148" s="2" t="s">
        <v>17</v>
      </c>
    </row>
    <row r="149" spans="1:8" x14ac:dyDescent="0.2">
      <c r="B149" s="6" t="s">
        <v>207</v>
      </c>
      <c r="C149" s="7" t="s">
        <v>59</v>
      </c>
      <c r="D149" s="7" t="s">
        <v>20</v>
      </c>
    </row>
    <row r="150" spans="1:8" s="2" customFormat="1" x14ac:dyDescent="0.2">
      <c r="B150" s="6" t="s">
        <v>243</v>
      </c>
      <c r="C150" s="7" t="s">
        <v>59</v>
      </c>
      <c r="D150" s="7" t="s">
        <v>20</v>
      </c>
    </row>
    <row r="151" spans="1:8" s="2" customFormat="1" x14ac:dyDescent="0.2">
      <c r="B151" s="6" t="s">
        <v>137</v>
      </c>
      <c r="C151" s="7" t="s">
        <v>19</v>
      </c>
      <c r="D151" s="7" t="s">
        <v>17</v>
      </c>
      <c r="E151" s="7" t="s">
        <v>38</v>
      </c>
      <c r="F151" s="2" t="s">
        <v>296</v>
      </c>
      <c r="G151" s="2" t="s">
        <v>187</v>
      </c>
    </row>
    <row r="152" spans="1:8" s="2" customFormat="1" x14ac:dyDescent="0.2">
      <c r="A152" s="2" t="s">
        <v>222</v>
      </c>
      <c r="B152" s="6" t="s">
        <v>278</v>
      </c>
      <c r="C152" s="7" t="s">
        <v>19</v>
      </c>
      <c r="D152" s="7" t="s">
        <v>25</v>
      </c>
    </row>
    <row r="153" spans="1:8" s="2" customFormat="1" x14ac:dyDescent="0.2">
      <c r="B153" s="6" t="s">
        <v>216</v>
      </c>
      <c r="C153" s="7" t="s">
        <v>95</v>
      </c>
      <c r="D153" s="7" t="s">
        <v>25</v>
      </c>
    </row>
    <row r="154" spans="1:8" s="2" customFormat="1" x14ac:dyDescent="0.2">
      <c r="B154" s="6" t="s">
        <v>159</v>
      </c>
      <c r="C154" s="7" t="s">
        <v>95</v>
      </c>
      <c r="D154" s="7" t="s">
        <v>25</v>
      </c>
    </row>
    <row r="155" spans="1:8" s="2" customFormat="1" x14ac:dyDescent="0.2">
      <c r="B155" s="6" t="s">
        <v>212</v>
      </c>
      <c r="C155" s="7" t="s">
        <v>19</v>
      </c>
      <c r="D155" s="7" t="s">
        <v>17</v>
      </c>
      <c r="E155" s="7" t="s">
        <v>54</v>
      </c>
      <c r="F155" s="2" t="s">
        <v>222</v>
      </c>
    </row>
    <row r="157" spans="1:8" x14ac:dyDescent="0.2">
      <c r="A157" s="18" t="s">
        <v>308</v>
      </c>
      <c r="B157" s="20"/>
      <c r="C157" s="20"/>
      <c r="D157" s="20"/>
      <c r="E157" s="20"/>
      <c r="F157" s="20"/>
      <c r="G157" s="20"/>
      <c r="H157" s="20"/>
    </row>
    <row r="158" spans="1:8" x14ac:dyDescent="0.2">
      <c r="A158" s="19" t="s">
        <v>309</v>
      </c>
      <c r="B158" s="19"/>
      <c r="C158" s="19"/>
      <c r="D158" s="19"/>
      <c r="E158" s="19"/>
      <c r="F158" s="19"/>
      <c r="G158" s="19"/>
      <c r="H158" s="19"/>
    </row>
    <row r="159" spans="1:8" x14ac:dyDescent="0.2">
      <c r="A159" s="11" t="s">
        <v>10</v>
      </c>
      <c r="B159" s="11" t="s">
        <v>11</v>
      </c>
      <c r="C159" s="11" t="s">
        <v>12</v>
      </c>
      <c r="D159" s="11" t="s">
        <v>13</v>
      </c>
      <c r="E159" s="11" t="s">
        <v>14</v>
      </c>
      <c r="F159" s="11" t="s">
        <v>15</v>
      </c>
      <c r="G159" s="11" t="s">
        <v>16</v>
      </c>
      <c r="H159" s="11" t="s">
        <v>13</v>
      </c>
    </row>
    <row r="160" spans="1:8" x14ac:dyDescent="0.2">
      <c r="A160" s="2" t="s">
        <v>17</v>
      </c>
      <c r="B160" s="6" t="s">
        <v>18</v>
      </c>
      <c r="C160" s="7" t="s">
        <v>19</v>
      </c>
      <c r="D160" s="7" t="s">
        <v>20</v>
      </c>
      <c r="E160" s="7" t="s">
        <v>21</v>
      </c>
      <c r="F160" s="2" t="s">
        <v>310</v>
      </c>
      <c r="G160" s="2" t="s">
        <v>23</v>
      </c>
      <c r="H160" s="2" t="s">
        <v>24</v>
      </c>
    </row>
    <row r="161" spans="1:8" x14ac:dyDescent="0.2">
      <c r="A161" s="2" t="s">
        <v>25</v>
      </c>
      <c r="B161" s="6" t="s">
        <v>257</v>
      </c>
      <c r="C161" s="7" t="s">
        <v>59</v>
      </c>
      <c r="D161" s="7" t="s">
        <v>17</v>
      </c>
      <c r="E161" s="7" t="s">
        <v>219</v>
      </c>
      <c r="F161" s="2" t="s">
        <v>311</v>
      </c>
      <c r="G161" s="2" t="s">
        <v>187</v>
      </c>
      <c r="H161" s="2" t="s">
        <v>17</v>
      </c>
    </row>
    <row r="162" spans="1:8" x14ac:dyDescent="0.2">
      <c r="A162" s="2" t="s">
        <v>30</v>
      </c>
      <c r="B162" s="6" t="s">
        <v>188</v>
      </c>
      <c r="C162" s="7" t="s">
        <v>59</v>
      </c>
      <c r="D162" s="7" t="s">
        <v>25</v>
      </c>
      <c r="E162" s="7" t="s">
        <v>33</v>
      </c>
      <c r="F162" s="2" t="s">
        <v>312</v>
      </c>
      <c r="G162" s="2" t="s">
        <v>35</v>
      </c>
      <c r="H162" s="2" t="s">
        <v>17</v>
      </c>
    </row>
    <row r="163" spans="1:8" x14ac:dyDescent="0.2">
      <c r="A163" s="2" t="s">
        <v>36</v>
      </c>
      <c r="B163" s="6" t="s">
        <v>58</v>
      </c>
      <c r="C163" s="7" t="s">
        <v>59</v>
      </c>
      <c r="D163" s="7" t="s">
        <v>25</v>
      </c>
      <c r="E163" s="7" t="s">
        <v>60</v>
      </c>
      <c r="F163" s="2" t="s">
        <v>313</v>
      </c>
      <c r="G163" s="2" t="s">
        <v>145</v>
      </c>
      <c r="H163" s="2" t="s">
        <v>17</v>
      </c>
    </row>
    <row r="164" spans="1:8" x14ac:dyDescent="0.2">
      <c r="A164" s="2" t="s">
        <v>41</v>
      </c>
      <c r="B164" s="6" t="s">
        <v>37</v>
      </c>
      <c r="C164" s="7" t="s">
        <v>19</v>
      </c>
      <c r="D164" s="7" t="s">
        <v>25</v>
      </c>
      <c r="E164" s="7" t="s">
        <v>38</v>
      </c>
      <c r="F164" s="2" t="s">
        <v>314</v>
      </c>
      <c r="G164" s="2" t="s">
        <v>46</v>
      </c>
      <c r="H164" s="2" t="s">
        <v>25</v>
      </c>
    </row>
    <row r="165" spans="1:8" x14ac:dyDescent="0.2">
      <c r="A165" s="2" t="s">
        <v>47</v>
      </c>
      <c r="B165" s="6" t="s">
        <v>42</v>
      </c>
      <c r="C165" s="7" t="s">
        <v>43</v>
      </c>
      <c r="D165" s="7" t="s">
        <v>25</v>
      </c>
      <c r="E165" s="7" t="s">
        <v>44</v>
      </c>
      <c r="F165" s="2" t="s">
        <v>315</v>
      </c>
      <c r="G165" s="2" t="s">
        <v>51</v>
      </c>
      <c r="H165" s="2" t="s">
        <v>25</v>
      </c>
    </row>
    <row r="166" spans="1:8" x14ac:dyDescent="0.2">
      <c r="A166" s="2" t="s">
        <v>52</v>
      </c>
      <c r="B166" s="6" t="s">
        <v>68</v>
      </c>
      <c r="C166" s="7" t="s">
        <v>59</v>
      </c>
      <c r="D166" s="7" t="s">
        <v>25</v>
      </c>
      <c r="E166" s="7" t="s">
        <v>38</v>
      </c>
      <c r="F166" s="2" t="s">
        <v>316</v>
      </c>
      <c r="G166" s="2" t="s">
        <v>151</v>
      </c>
      <c r="H166" s="2" t="s">
        <v>25</v>
      </c>
    </row>
    <row r="167" spans="1:8" x14ac:dyDescent="0.2">
      <c r="A167" s="2" t="s">
        <v>57</v>
      </c>
      <c r="B167" s="6" t="s">
        <v>259</v>
      </c>
      <c r="C167" s="7" t="s">
        <v>59</v>
      </c>
      <c r="D167" s="7" t="s">
        <v>25</v>
      </c>
      <c r="E167" s="7" t="s">
        <v>219</v>
      </c>
      <c r="F167" s="2" t="s">
        <v>317</v>
      </c>
      <c r="G167" s="2" t="s">
        <v>62</v>
      </c>
      <c r="H167" s="2" t="s">
        <v>25</v>
      </c>
    </row>
    <row r="168" spans="1:8" x14ac:dyDescent="0.2">
      <c r="A168" s="2" t="s">
        <v>63</v>
      </c>
      <c r="B168" s="6" t="s">
        <v>81</v>
      </c>
      <c r="C168" s="7" t="s">
        <v>32</v>
      </c>
      <c r="D168" s="7" t="s">
        <v>17</v>
      </c>
      <c r="E168" s="7" t="s">
        <v>77</v>
      </c>
      <c r="F168" s="2" t="s">
        <v>318</v>
      </c>
      <c r="G168" s="2" t="s">
        <v>319</v>
      </c>
      <c r="H168" s="2" t="s">
        <v>25</v>
      </c>
    </row>
    <row r="169" spans="1:8" x14ac:dyDescent="0.2">
      <c r="A169" s="2" t="s">
        <v>67</v>
      </c>
      <c r="B169" s="6" t="s">
        <v>203</v>
      </c>
      <c r="C169" s="7" t="s">
        <v>95</v>
      </c>
      <c r="D169" s="7" t="s">
        <v>17</v>
      </c>
      <c r="E169" s="7" t="s">
        <v>204</v>
      </c>
      <c r="F169" s="2" t="s">
        <v>320</v>
      </c>
      <c r="G169" s="2" t="s">
        <v>70</v>
      </c>
      <c r="H169" s="2" t="s">
        <v>25</v>
      </c>
    </row>
    <row r="170" spans="1:8" x14ac:dyDescent="0.2">
      <c r="A170" s="2" t="s">
        <v>71</v>
      </c>
      <c r="B170" s="6" t="s">
        <v>264</v>
      </c>
      <c r="C170" s="7" t="s">
        <v>59</v>
      </c>
      <c r="D170" s="7" t="s">
        <v>30</v>
      </c>
      <c r="E170" s="7" t="s">
        <v>38</v>
      </c>
      <c r="F170" s="2" t="s">
        <v>321</v>
      </c>
      <c r="G170" s="2" t="s">
        <v>161</v>
      </c>
      <c r="H170" s="2" t="s">
        <v>25</v>
      </c>
    </row>
    <row r="171" spans="1:8" x14ac:dyDescent="0.2">
      <c r="A171" s="2" t="s">
        <v>75</v>
      </c>
      <c r="B171" s="6" t="s">
        <v>76</v>
      </c>
      <c r="C171" s="7" t="s">
        <v>59</v>
      </c>
      <c r="D171" s="7" t="s">
        <v>30</v>
      </c>
      <c r="E171" s="7" t="s">
        <v>77</v>
      </c>
      <c r="F171" s="2" t="s">
        <v>322</v>
      </c>
      <c r="G171" s="2" t="s">
        <v>79</v>
      </c>
      <c r="H171" s="2" t="s">
        <v>25</v>
      </c>
    </row>
    <row r="172" spans="1:8" x14ac:dyDescent="0.2">
      <c r="A172" s="2" t="s">
        <v>80</v>
      </c>
      <c r="B172" s="6" t="s">
        <v>89</v>
      </c>
      <c r="C172" s="7" t="s">
        <v>59</v>
      </c>
      <c r="D172" s="7" t="s">
        <v>25</v>
      </c>
      <c r="E172" s="7" t="s">
        <v>90</v>
      </c>
      <c r="F172" s="2" t="s">
        <v>323</v>
      </c>
      <c r="G172" s="2" t="s">
        <v>83</v>
      </c>
      <c r="H172" s="2" t="s">
        <v>25</v>
      </c>
    </row>
    <row r="173" spans="1:8" x14ac:dyDescent="0.2">
      <c r="A173" s="2" t="s">
        <v>84</v>
      </c>
      <c r="B173" s="6" t="s">
        <v>94</v>
      </c>
      <c r="C173" s="7" t="s">
        <v>95</v>
      </c>
      <c r="D173" s="7" t="s">
        <v>30</v>
      </c>
      <c r="E173" s="7" t="s">
        <v>96</v>
      </c>
      <c r="F173" s="2" t="s">
        <v>324</v>
      </c>
      <c r="G173" s="2" t="s">
        <v>169</v>
      </c>
      <c r="H173" s="2" t="s">
        <v>30</v>
      </c>
    </row>
    <row r="174" spans="1:8" x14ac:dyDescent="0.2">
      <c r="A174" s="2" t="s">
        <v>88</v>
      </c>
      <c r="B174" s="6" t="s">
        <v>108</v>
      </c>
      <c r="C174" s="7" t="s">
        <v>59</v>
      </c>
      <c r="D174" s="7" t="s">
        <v>109</v>
      </c>
      <c r="E174" s="7" t="s">
        <v>110</v>
      </c>
      <c r="F174" s="2" t="s">
        <v>325</v>
      </c>
      <c r="G174" s="2" t="s">
        <v>92</v>
      </c>
      <c r="H174" s="2" t="s">
        <v>30</v>
      </c>
    </row>
    <row r="175" spans="1:8" x14ac:dyDescent="0.2">
      <c r="A175" s="2" t="s">
        <v>93</v>
      </c>
      <c r="B175" s="6" t="s">
        <v>326</v>
      </c>
      <c r="C175" s="7" t="s">
        <v>95</v>
      </c>
      <c r="D175" s="7" t="s">
        <v>30</v>
      </c>
      <c r="E175" s="7" t="s">
        <v>110</v>
      </c>
      <c r="F175" s="2" t="s">
        <v>327</v>
      </c>
      <c r="G175" s="2" t="s">
        <v>84</v>
      </c>
      <c r="H175" s="2" t="s">
        <v>30</v>
      </c>
    </row>
    <row r="176" spans="1:8" x14ac:dyDescent="0.2">
      <c r="A176" s="2" t="s">
        <v>98</v>
      </c>
      <c r="B176" s="6" t="s">
        <v>119</v>
      </c>
      <c r="C176" s="7" t="s">
        <v>95</v>
      </c>
      <c r="D176" s="7" t="s">
        <v>30</v>
      </c>
      <c r="E176" s="7" t="s">
        <v>27</v>
      </c>
      <c r="F176" s="2" t="s">
        <v>328</v>
      </c>
      <c r="G176" s="2" t="s">
        <v>67</v>
      </c>
      <c r="H176" s="2" t="s">
        <v>30</v>
      </c>
    </row>
    <row r="177" spans="1:8" x14ac:dyDescent="0.2">
      <c r="A177" s="2" t="s">
        <v>92</v>
      </c>
      <c r="B177" s="6" t="s">
        <v>105</v>
      </c>
      <c r="C177" s="7" t="s">
        <v>59</v>
      </c>
      <c r="D177" s="7" t="s">
        <v>30</v>
      </c>
      <c r="E177" s="7" t="s">
        <v>90</v>
      </c>
      <c r="F177" s="2" t="s">
        <v>329</v>
      </c>
      <c r="G177" s="2" t="s">
        <v>104</v>
      </c>
      <c r="H177" s="2" t="s">
        <v>30</v>
      </c>
    </row>
    <row r="178" spans="1:8" x14ac:dyDescent="0.2">
      <c r="A178" s="2" t="s">
        <v>87</v>
      </c>
      <c r="B178" s="6" t="s">
        <v>116</v>
      </c>
      <c r="C178" s="7" t="s">
        <v>32</v>
      </c>
      <c r="D178" s="7" t="s">
        <v>30</v>
      </c>
      <c r="E178" s="7" t="s">
        <v>77</v>
      </c>
      <c r="F178" s="2" t="s">
        <v>330</v>
      </c>
      <c r="G178" s="2" t="s">
        <v>30</v>
      </c>
      <c r="H178" s="2" t="s">
        <v>30</v>
      </c>
    </row>
    <row r="179" spans="1:8" x14ac:dyDescent="0.2">
      <c r="A179" s="2" t="s">
        <v>107</v>
      </c>
      <c r="B179" s="6" t="s">
        <v>113</v>
      </c>
      <c r="C179" s="7" t="s">
        <v>59</v>
      </c>
      <c r="D179" s="7" t="s">
        <v>30</v>
      </c>
      <c r="E179" s="7" t="s">
        <v>90</v>
      </c>
      <c r="F179" s="2" t="s">
        <v>331</v>
      </c>
      <c r="G179" s="2" t="s">
        <v>17</v>
      </c>
      <c r="H179" s="2" t="s">
        <v>30</v>
      </c>
    </row>
    <row r="180" spans="1:8" x14ac:dyDescent="0.2">
      <c r="A180" s="2" t="s">
        <v>112</v>
      </c>
      <c r="B180" s="6" t="s">
        <v>122</v>
      </c>
      <c r="C180" s="7" t="s">
        <v>32</v>
      </c>
      <c r="D180" s="7" t="s">
        <v>109</v>
      </c>
      <c r="E180" s="7" t="s">
        <v>123</v>
      </c>
      <c r="F180" s="2" t="s">
        <v>332</v>
      </c>
      <c r="G180" s="2" t="s">
        <v>17</v>
      </c>
      <c r="H180" s="2" t="s">
        <v>109</v>
      </c>
    </row>
    <row r="181" spans="1:8" x14ac:dyDescent="0.2">
      <c r="A181" s="2" t="s">
        <v>115</v>
      </c>
      <c r="B181" s="6" t="s">
        <v>132</v>
      </c>
      <c r="C181" s="7" t="s">
        <v>19</v>
      </c>
      <c r="D181" s="7" t="s">
        <v>30</v>
      </c>
      <c r="E181" s="7" t="s">
        <v>110</v>
      </c>
      <c r="F181" s="2" t="s">
        <v>333</v>
      </c>
      <c r="G181" s="2" t="s">
        <v>17</v>
      </c>
    </row>
    <row r="182" spans="1:8" x14ac:dyDescent="0.2">
      <c r="B182" s="6" t="s">
        <v>265</v>
      </c>
      <c r="C182" s="7" t="s">
        <v>59</v>
      </c>
      <c r="D182" s="7" t="s">
        <v>30</v>
      </c>
      <c r="E182" s="7" t="s">
        <v>204</v>
      </c>
      <c r="F182" s="2" t="s">
        <v>266</v>
      </c>
    </row>
    <row r="184" spans="1:8" x14ac:dyDescent="0.2">
      <c r="A184" s="19" t="s">
        <v>334</v>
      </c>
      <c r="B184" s="19"/>
      <c r="C184" s="19"/>
      <c r="D184" s="19"/>
      <c r="E184" s="19"/>
      <c r="F184" s="19"/>
      <c r="G184" s="19"/>
      <c r="H184" s="19"/>
    </row>
    <row r="185" spans="1:8" x14ac:dyDescent="0.2">
      <c r="A185" s="2" t="s">
        <v>17</v>
      </c>
      <c r="B185" s="6" t="s">
        <v>139</v>
      </c>
      <c r="C185" s="7" t="s">
        <v>19</v>
      </c>
      <c r="D185" s="7" t="s">
        <v>20</v>
      </c>
      <c r="E185" s="7" t="s">
        <v>140</v>
      </c>
      <c r="F185" s="2" t="s">
        <v>335</v>
      </c>
      <c r="G185" s="2" t="s">
        <v>23</v>
      </c>
      <c r="H185" s="2" t="s">
        <v>20</v>
      </c>
    </row>
    <row r="186" spans="1:8" x14ac:dyDescent="0.2">
      <c r="A186" s="2" t="s">
        <v>25</v>
      </c>
      <c r="B186" s="6" t="s">
        <v>272</v>
      </c>
      <c r="C186" s="7" t="s">
        <v>32</v>
      </c>
      <c r="D186" s="7" t="s">
        <v>20</v>
      </c>
      <c r="E186" s="7" t="s">
        <v>38</v>
      </c>
      <c r="F186" s="2" t="s">
        <v>336</v>
      </c>
      <c r="G186" s="2" t="s">
        <v>187</v>
      </c>
      <c r="H186" s="2" t="s">
        <v>20</v>
      </c>
    </row>
    <row r="187" spans="1:8" x14ac:dyDescent="0.2">
      <c r="A187" s="2" t="s">
        <v>30</v>
      </c>
      <c r="B187" s="6" t="s">
        <v>210</v>
      </c>
      <c r="C187" s="7" t="s">
        <v>95</v>
      </c>
      <c r="D187" s="7" t="s">
        <v>17</v>
      </c>
      <c r="E187" s="7" t="s">
        <v>21</v>
      </c>
      <c r="F187" s="2" t="s">
        <v>337</v>
      </c>
      <c r="G187" s="2" t="s">
        <v>35</v>
      </c>
      <c r="H187" s="2" t="s">
        <v>17</v>
      </c>
    </row>
    <row r="188" spans="1:8" x14ac:dyDescent="0.2">
      <c r="A188" s="2" t="s">
        <v>36</v>
      </c>
      <c r="B188" s="6" t="s">
        <v>245</v>
      </c>
      <c r="C188" s="7" t="s">
        <v>59</v>
      </c>
      <c r="D188" s="7" t="s">
        <v>25</v>
      </c>
      <c r="E188" s="7" t="s">
        <v>27</v>
      </c>
      <c r="F188" s="2" t="s">
        <v>338</v>
      </c>
      <c r="G188" s="2" t="s">
        <v>145</v>
      </c>
      <c r="H188" s="2" t="s">
        <v>25</v>
      </c>
    </row>
    <row r="189" spans="1:8" x14ac:dyDescent="0.2">
      <c r="A189" s="2" t="s">
        <v>41</v>
      </c>
      <c r="B189" s="6" t="s">
        <v>147</v>
      </c>
      <c r="C189" s="7" t="s">
        <v>59</v>
      </c>
      <c r="D189" s="7" t="s">
        <v>17</v>
      </c>
      <c r="E189" s="7" t="s">
        <v>140</v>
      </c>
      <c r="F189" s="2" t="s">
        <v>339</v>
      </c>
      <c r="G189" s="2" t="s">
        <v>194</v>
      </c>
      <c r="H189" s="2" t="s">
        <v>25</v>
      </c>
    </row>
    <row r="190" spans="1:8" x14ac:dyDescent="0.2">
      <c r="A190" s="2" t="s">
        <v>47</v>
      </c>
      <c r="B190" s="6" t="s">
        <v>152</v>
      </c>
      <c r="C190" s="7" t="s">
        <v>43</v>
      </c>
      <c r="D190" s="7" t="s">
        <v>17</v>
      </c>
      <c r="E190" s="7" t="s">
        <v>110</v>
      </c>
      <c r="F190" s="2" t="s">
        <v>340</v>
      </c>
      <c r="G190" s="2" t="s">
        <v>51</v>
      </c>
      <c r="H190" s="2" t="s">
        <v>25</v>
      </c>
    </row>
    <row r="191" spans="1:8" x14ac:dyDescent="0.2">
      <c r="A191" s="2" t="s">
        <v>52</v>
      </c>
      <c r="B191" s="6" t="s">
        <v>157</v>
      </c>
      <c r="C191" s="7" t="s">
        <v>59</v>
      </c>
      <c r="D191" s="7" t="s">
        <v>25</v>
      </c>
      <c r="E191" s="7" t="s">
        <v>77</v>
      </c>
      <c r="F191" s="2" t="s">
        <v>341</v>
      </c>
      <c r="G191" s="2" t="s">
        <v>151</v>
      </c>
      <c r="H191" s="2" t="s">
        <v>30</v>
      </c>
    </row>
    <row r="192" spans="1:8" x14ac:dyDescent="0.2">
      <c r="A192" s="2" t="s">
        <v>57</v>
      </c>
      <c r="B192" s="6" t="s">
        <v>165</v>
      </c>
      <c r="C192" s="7" t="s">
        <v>59</v>
      </c>
      <c r="D192" s="7" t="s">
        <v>25</v>
      </c>
      <c r="E192" s="7" t="s">
        <v>33</v>
      </c>
      <c r="F192" s="2" t="s">
        <v>342</v>
      </c>
      <c r="G192" s="2" t="s">
        <v>62</v>
      </c>
      <c r="H192" s="2" t="s">
        <v>30</v>
      </c>
    </row>
    <row r="193" spans="1:8" x14ac:dyDescent="0.2">
      <c r="A193" s="2" t="s">
        <v>63</v>
      </c>
      <c r="B193" s="6" t="s">
        <v>172</v>
      </c>
      <c r="C193" s="7" t="s">
        <v>95</v>
      </c>
      <c r="D193" s="7" t="s">
        <v>109</v>
      </c>
      <c r="E193" s="7" t="s">
        <v>77</v>
      </c>
      <c r="F193" s="2" t="s">
        <v>343</v>
      </c>
      <c r="G193" s="2" t="s">
        <v>319</v>
      </c>
      <c r="H193" s="2" t="s">
        <v>30</v>
      </c>
    </row>
    <row r="194" spans="1:8" x14ac:dyDescent="0.2">
      <c r="A194" s="2" t="s">
        <v>67</v>
      </c>
      <c r="B194" s="6" t="s">
        <v>178</v>
      </c>
      <c r="C194" s="7" t="s">
        <v>59</v>
      </c>
      <c r="D194" s="7" t="s">
        <v>109</v>
      </c>
      <c r="E194" s="7" t="s">
        <v>123</v>
      </c>
      <c r="F194" s="2" t="s">
        <v>344</v>
      </c>
      <c r="G194" s="2" t="s">
        <v>70</v>
      </c>
    </row>
    <row r="196" spans="1:8" x14ac:dyDescent="0.2">
      <c r="A196" s="19" t="s">
        <v>345</v>
      </c>
      <c r="B196" s="19"/>
      <c r="C196" s="19"/>
      <c r="D196" s="19"/>
      <c r="E196" s="19"/>
      <c r="F196" s="19"/>
      <c r="G196" s="19"/>
      <c r="H196" s="19"/>
    </row>
    <row r="197" spans="1:8" x14ac:dyDescent="0.2">
      <c r="A197" s="2" t="s">
        <v>17</v>
      </c>
      <c r="B197" s="6" t="s">
        <v>183</v>
      </c>
      <c r="C197" s="7" t="s">
        <v>43</v>
      </c>
      <c r="D197" s="7" t="s">
        <v>20</v>
      </c>
      <c r="E197" s="7" t="s">
        <v>21</v>
      </c>
      <c r="F197" s="2" t="s">
        <v>346</v>
      </c>
      <c r="G197" s="2" t="s">
        <v>23</v>
      </c>
      <c r="H197" s="2" t="s">
        <v>24</v>
      </c>
    </row>
    <row r="198" spans="1:8" x14ac:dyDescent="0.2">
      <c r="A198" s="2" t="s">
        <v>25</v>
      </c>
      <c r="B198" s="6" t="s">
        <v>253</v>
      </c>
      <c r="C198" s="7" t="s">
        <v>59</v>
      </c>
      <c r="D198" s="7" t="s">
        <v>20</v>
      </c>
      <c r="E198" s="7" t="s">
        <v>27</v>
      </c>
      <c r="F198" s="2" t="s">
        <v>347</v>
      </c>
      <c r="G198" s="2" t="s">
        <v>187</v>
      </c>
      <c r="H198" s="2" t="s">
        <v>24</v>
      </c>
    </row>
    <row r="199" spans="1:8" x14ac:dyDescent="0.2">
      <c r="A199" s="2" t="s">
        <v>30</v>
      </c>
      <c r="B199" s="6" t="s">
        <v>185</v>
      </c>
      <c r="C199" s="7" t="s">
        <v>95</v>
      </c>
      <c r="D199" s="7" t="s">
        <v>17</v>
      </c>
      <c r="E199" s="7" t="s">
        <v>54</v>
      </c>
      <c r="F199" s="2" t="s">
        <v>111</v>
      </c>
      <c r="G199" s="2" t="s">
        <v>35</v>
      </c>
      <c r="H199" s="2" t="s">
        <v>17</v>
      </c>
    </row>
    <row r="200" spans="1:8" x14ac:dyDescent="0.2">
      <c r="A200" s="2" t="s">
        <v>36</v>
      </c>
      <c r="B200" s="6" t="s">
        <v>263</v>
      </c>
      <c r="C200" s="7" t="s">
        <v>43</v>
      </c>
      <c r="D200" s="7" t="s">
        <v>20</v>
      </c>
      <c r="E200" s="7" t="s">
        <v>110</v>
      </c>
      <c r="F200" s="2" t="s">
        <v>348</v>
      </c>
      <c r="G200" s="2" t="s">
        <v>40</v>
      </c>
      <c r="H200" s="2" t="s">
        <v>17</v>
      </c>
    </row>
    <row r="201" spans="1:8" x14ac:dyDescent="0.2">
      <c r="A201" s="2" t="s">
        <v>41</v>
      </c>
      <c r="B201" s="6" t="s">
        <v>190</v>
      </c>
      <c r="C201" s="7" t="s">
        <v>19</v>
      </c>
      <c r="D201" s="7" t="s">
        <v>20</v>
      </c>
      <c r="E201" s="7" t="s">
        <v>100</v>
      </c>
      <c r="F201" s="2" t="s">
        <v>349</v>
      </c>
      <c r="G201" s="2" t="s">
        <v>46</v>
      </c>
      <c r="H201" s="2" t="s">
        <v>17</v>
      </c>
    </row>
    <row r="202" spans="1:8" x14ac:dyDescent="0.2">
      <c r="A202" s="2" t="s">
        <v>47</v>
      </c>
      <c r="B202" s="6" t="s">
        <v>192</v>
      </c>
      <c r="C202" s="7" t="s">
        <v>32</v>
      </c>
      <c r="D202" s="7" t="s">
        <v>25</v>
      </c>
      <c r="E202" s="7" t="s">
        <v>33</v>
      </c>
      <c r="F202" s="2" t="s">
        <v>350</v>
      </c>
      <c r="G202" s="2" t="s">
        <v>46</v>
      </c>
      <c r="H202" s="2" t="s">
        <v>17</v>
      </c>
    </row>
    <row r="203" spans="1:8" x14ac:dyDescent="0.2">
      <c r="A203" s="2" t="s">
        <v>52</v>
      </c>
      <c r="B203" s="6" t="s">
        <v>195</v>
      </c>
      <c r="C203" s="7" t="s">
        <v>59</v>
      </c>
      <c r="D203" s="7" t="s">
        <v>25</v>
      </c>
      <c r="E203" s="7" t="s">
        <v>96</v>
      </c>
      <c r="F203" s="2" t="s">
        <v>351</v>
      </c>
      <c r="G203" s="2" t="s">
        <v>151</v>
      </c>
      <c r="H203" s="2" t="s">
        <v>30</v>
      </c>
    </row>
    <row r="204" spans="1:8" x14ac:dyDescent="0.2">
      <c r="A204" s="2" t="s">
        <v>57</v>
      </c>
      <c r="B204" s="6" t="s">
        <v>197</v>
      </c>
      <c r="C204" s="7" t="s">
        <v>19</v>
      </c>
      <c r="D204" s="7" t="s">
        <v>25</v>
      </c>
      <c r="E204" s="7" t="s">
        <v>44</v>
      </c>
      <c r="F204" s="2" t="s">
        <v>352</v>
      </c>
      <c r="G204" s="2" t="s">
        <v>154</v>
      </c>
      <c r="H204" s="2" t="s">
        <v>30</v>
      </c>
    </row>
    <row r="205" spans="1:8" x14ac:dyDescent="0.2">
      <c r="A205" s="2" t="s">
        <v>63</v>
      </c>
      <c r="B205" s="6" t="s">
        <v>201</v>
      </c>
      <c r="C205" s="7" t="s">
        <v>19</v>
      </c>
      <c r="D205" s="7" t="s">
        <v>30</v>
      </c>
      <c r="E205" s="7" t="s">
        <v>38</v>
      </c>
      <c r="F205" s="2" t="s">
        <v>353</v>
      </c>
      <c r="G205" s="2" t="s">
        <v>66</v>
      </c>
      <c r="H205" s="2" t="s">
        <v>30</v>
      </c>
    </row>
    <row r="206" spans="1:8" x14ac:dyDescent="0.2">
      <c r="A206" s="2" t="s">
        <v>67</v>
      </c>
      <c r="B206" s="6" t="s">
        <v>199</v>
      </c>
      <c r="C206" s="7" t="s">
        <v>59</v>
      </c>
      <c r="D206" s="7" t="s">
        <v>30</v>
      </c>
      <c r="E206" s="7" t="s">
        <v>27</v>
      </c>
      <c r="F206" s="2" t="s">
        <v>354</v>
      </c>
      <c r="G206" s="2" t="s">
        <v>70</v>
      </c>
      <c r="H206" s="2" t="s">
        <v>30</v>
      </c>
    </row>
    <row r="207" spans="1:8" x14ac:dyDescent="0.2">
      <c r="A207" s="2" t="s">
        <v>71</v>
      </c>
      <c r="B207" s="6" t="s">
        <v>129</v>
      </c>
      <c r="C207" s="7" t="s">
        <v>95</v>
      </c>
      <c r="D207" s="7" t="s">
        <v>30</v>
      </c>
      <c r="E207" s="7" t="s">
        <v>100</v>
      </c>
      <c r="F207" s="2" t="s">
        <v>355</v>
      </c>
      <c r="G207" s="2" t="s">
        <v>161</v>
      </c>
      <c r="H207" s="2" t="s">
        <v>30</v>
      </c>
    </row>
    <row r="208" spans="1:8" x14ac:dyDescent="0.2">
      <c r="A208" s="2" t="s">
        <v>75</v>
      </c>
      <c r="B208" s="6" t="s">
        <v>108</v>
      </c>
      <c r="C208" s="7" t="s">
        <v>59</v>
      </c>
      <c r="D208" s="7" t="s">
        <v>109</v>
      </c>
      <c r="E208" s="7" t="s">
        <v>110</v>
      </c>
      <c r="F208" s="2" t="s">
        <v>356</v>
      </c>
      <c r="G208" s="2" t="s">
        <v>79</v>
      </c>
      <c r="H208" s="2" t="s">
        <v>30</v>
      </c>
    </row>
    <row r="209" spans="1:8" x14ac:dyDescent="0.2">
      <c r="A209" s="2" t="s">
        <v>80</v>
      </c>
      <c r="B209" s="6" t="s">
        <v>85</v>
      </c>
      <c r="C209" s="7" t="s">
        <v>43</v>
      </c>
      <c r="D209" s="7" t="s">
        <v>30</v>
      </c>
      <c r="E209" s="7" t="s">
        <v>49</v>
      </c>
      <c r="F209" s="2" t="s">
        <v>357</v>
      </c>
      <c r="G209" s="2" t="s">
        <v>118</v>
      </c>
      <c r="H209" s="2" t="s">
        <v>30</v>
      </c>
    </row>
    <row r="210" spans="1:8" x14ac:dyDescent="0.2">
      <c r="A210" s="2" t="s">
        <v>84</v>
      </c>
      <c r="B210" s="6" t="s">
        <v>48</v>
      </c>
      <c r="C210" s="7" t="s">
        <v>19</v>
      </c>
      <c r="D210" s="7" t="s">
        <v>30</v>
      </c>
      <c r="E210" s="7" t="s">
        <v>49</v>
      </c>
      <c r="F210" s="2" t="s">
        <v>358</v>
      </c>
      <c r="G210" s="2" t="s">
        <v>87</v>
      </c>
      <c r="H210" s="2" t="s">
        <v>30</v>
      </c>
    </row>
    <row r="212" spans="1:8" x14ac:dyDescent="0.2">
      <c r="A212" s="19" t="s">
        <v>359</v>
      </c>
      <c r="B212" s="19"/>
      <c r="C212" s="19"/>
      <c r="D212" s="19"/>
      <c r="E212" s="19"/>
      <c r="F212" s="19"/>
      <c r="G212" s="19"/>
      <c r="H212" s="19"/>
    </row>
    <row r="213" spans="1:8" x14ac:dyDescent="0.2">
      <c r="A213" s="2" t="s">
        <v>17</v>
      </c>
      <c r="B213" s="6" t="s">
        <v>207</v>
      </c>
      <c r="C213" s="7" t="s">
        <v>59</v>
      </c>
      <c r="D213" s="7" t="s">
        <v>20</v>
      </c>
      <c r="E213" s="7" t="s">
        <v>38</v>
      </c>
      <c r="F213" s="2" t="s">
        <v>360</v>
      </c>
      <c r="G213" s="2" t="s">
        <v>209</v>
      </c>
      <c r="H213" s="2" t="s">
        <v>24</v>
      </c>
    </row>
    <row r="214" spans="1:8" x14ac:dyDescent="0.2">
      <c r="A214" s="2" t="s">
        <v>25</v>
      </c>
      <c r="B214" s="6" t="s">
        <v>135</v>
      </c>
      <c r="C214" s="7" t="s">
        <v>43</v>
      </c>
      <c r="D214" s="7" t="s">
        <v>24</v>
      </c>
      <c r="E214" s="7" t="s">
        <v>21</v>
      </c>
      <c r="F214" s="2" t="s">
        <v>361</v>
      </c>
      <c r="G214" s="2" t="s">
        <v>29</v>
      </c>
      <c r="H214" s="2" t="s">
        <v>20</v>
      </c>
    </row>
    <row r="215" spans="1:8" x14ac:dyDescent="0.2">
      <c r="A215" s="2" t="s">
        <v>30</v>
      </c>
      <c r="B215" s="6" t="s">
        <v>221</v>
      </c>
      <c r="C215" s="7" t="s">
        <v>19</v>
      </c>
      <c r="D215" s="7" t="s">
        <v>25</v>
      </c>
      <c r="E215" s="7" t="s">
        <v>219</v>
      </c>
      <c r="F215" s="2" t="s">
        <v>362</v>
      </c>
      <c r="G215" s="2" t="s">
        <v>142</v>
      </c>
      <c r="H215" s="2" t="s">
        <v>17</v>
      </c>
    </row>
    <row r="216" spans="1:8" x14ac:dyDescent="0.2">
      <c r="A216" s="2" t="s">
        <v>36</v>
      </c>
      <c r="B216" s="6" t="s">
        <v>216</v>
      </c>
      <c r="C216" s="7" t="s">
        <v>95</v>
      </c>
      <c r="D216" s="7" t="s">
        <v>25</v>
      </c>
      <c r="E216" s="7" t="s">
        <v>54</v>
      </c>
      <c r="F216" s="2" t="s">
        <v>363</v>
      </c>
      <c r="G216" s="2" t="s">
        <v>145</v>
      </c>
      <c r="H216" s="2" t="s">
        <v>25</v>
      </c>
    </row>
    <row r="217" spans="1:8" x14ac:dyDescent="0.2">
      <c r="A217" s="2" t="s">
        <v>41</v>
      </c>
      <c r="B217" s="6" t="s">
        <v>214</v>
      </c>
      <c r="C217" s="7" t="s">
        <v>32</v>
      </c>
      <c r="D217" s="7" t="s">
        <v>17</v>
      </c>
      <c r="E217" s="7" t="s">
        <v>33</v>
      </c>
      <c r="F217" s="2" t="s">
        <v>364</v>
      </c>
      <c r="G217" s="2" t="s">
        <v>194</v>
      </c>
      <c r="H217" s="2" t="s">
        <v>30</v>
      </c>
    </row>
    <row r="218" spans="1:8" x14ac:dyDescent="0.2">
      <c r="A218" s="2" t="s">
        <v>47</v>
      </c>
      <c r="B218" s="6" t="s">
        <v>276</v>
      </c>
      <c r="C218" s="7" t="s">
        <v>95</v>
      </c>
      <c r="D218" s="7" t="s">
        <v>25</v>
      </c>
      <c r="E218" s="7" t="s">
        <v>163</v>
      </c>
      <c r="F218" s="2" t="s">
        <v>365</v>
      </c>
      <c r="G218" s="2" t="s">
        <v>46</v>
      </c>
      <c r="H218" s="2" t="s">
        <v>30</v>
      </c>
    </row>
    <row r="219" spans="1:8" x14ac:dyDescent="0.2">
      <c r="A219" s="19" t="s">
        <v>366</v>
      </c>
      <c r="B219" s="19"/>
      <c r="C219" s="19"/>
      <c r="D219" s="19"/>
      <c r="E219" s="19"/>
      <c r="F219" s="19"/>
      <c r="G219" s="19"/>
      <c r="H219" s="19"/>
    </row>
    <row r="220" spans="1:8" x14ac:dyDescent="0.2">
      <c r="A220" s="2" t="s">
        <v>17</v>
      </c>
      <c r="B220" s="6" t="s">
        <v>251</v>
      </c>
      <c r="C220" s="7" t="s">
        <v>19</v>
      </c>
      <c r="D220" s="7" t="s">
        <v>20</v>
      </c>
      <c r="E220" s="7" t="s">
        <v>21</v>
      </c>
      <c r="F220" s="2" t="s">
        <v>367</v>
      </c>
      <c r="G220" s="2" t="s">
        <v>23</v>
      </c>
      <c r="H220" s="2" t="s">
        <v>24</v>
      </c>
    </row>
    <row r="221" spans="1:8" x14ac:dyDescent="0.2">
      <c r="A221" s="2" t="s">
        <v>25</v>
      </c>
      <c r="B221" s="6" t="s">
        <v>26</v>
      </c>
      <c r="C221" s="7" t="s">
        <v>19</v>
      </c>
      <c r="D221" s="7" t="s">
        <v>20</v>
      </c>
      <c r="E221" s="7" t="s">
        <v>27</v>
      </c>
      <c r="F221" s="2" t="s">
        <v>368</v>
      </c>
      <c r="G221" s="2" t="s">
        <v>29</v>
      </c>
      <c r="H221" s="2" t="s">
        <v>17</v>
      </c>
    </row>
    <row r="222" spans="1:8" x14ac:dyDescent="0.2">
      <c r="A222" s="2" t="s">
        <v>30</v>
      </c>
      <c r="B222" s="6" t="s">
        <v>255</v>
      </c>
      <c r="C222" s="7" t="s">
        <v>32</v>
      </c>
      <c r="D222" s="7" t="s">
        <v>20</v>
      </c>
      <c r="E222" s="7" t="s">
        <v>204</v>
      </c>
      <c r="F222" s="2" t="s">
        <v>369</v>
      </c>
      <c r="G222" s="2" t="s">
        <v>35</v>
      </c>
      <c r="H222" s="2" t="s">
        <v>17</v>
      </c>
    </row>
    <row r="223" spans="1:8" x14ac:dyDescent="0.2">
      <c r="A223" s="2" t="s">
        <v>36</v>
      </c>
      <c r="B223" s="6" t="s">
        <v>58</v>
      </c>
      <c r="C223" s="7" t="s">
        <v>59</v>
      </c>
      <c r="D223" s="7" t="s">
        <v>25</v>
      </c>
      <c r="E223" s="7" t="s">
        <v>60</v>
      </c>
      <c r="F223" s="2" t="s">
        <v>370</v>
      </c>
      <c r="G223" s="2" t="s">
        <v>145</v>
      </c>
      <c r="H223" s="2" t="s">
        <v>25</v>
      </c>
    </row>
    <row r="225" spans="1:8" x14ac:dyDescent="0.2">
      <c r="A225" s="19" t="s">
        <v>371</v>
      </c>
      <c r="B225" s="19"/>
      <c r="C225" s="19"/>
      <c r="D225" s="19"/>
      <c r="E225" s="19"/>
      <c r="F225" s="19"/>
      <c r="G225" s="19"/>
      <c r="H225" s="19"/>
    </row>
    <row r="226" spans="1:8" x14ac:dyDescent="0.2">
      <c r="A226" s="2" t="s">
        <v>17</v>
      </c>
      <c r="B226" s="6" t="s">
        <v>268</v>
      </c>
      <c r="C226" s="7" t="s">
        <v>43</v>
      </c>
      <c r="D226" s="7" t="s">
        <v>24</v>
      </c>
      <c r="E226" s="7" t="s">
        <v>21</v>
      </c>
      <c r="F226" s="2" t="s">
        <v>372</v>
      </c>
      <c r="G226" s="2" t="s">
        <v>23</v>
      </c>
      <c r="H226" s="2" t="s">
        <v>20</v>
      </c>
    </row>
    <row r="227" spans="1:8" x14ac:dyDescent="0.2">
      <c r="A227" s="2" t="s">
        <v>25</v>
      </c>
      <c r="B227" s="6" t="s">
        <v>270</v>
      </c>
      <c r="C227" s="7" t="s">
        <v>95</v>
      </c>
      <c r="D227" s="7" t="s">
        <v>20</v>
      </c>
      <c r="E227" s="7" t="s">
        <v>163</v>
      </c>
      <c r="F227" s="2" t="s">
        <v>373</v>
      </c>
      <c r="G227" s="2" t="s">
        <v>187</v>
      </c>
      <c r="H227" s="2" t="s">
        <v>20</v>
      </c>
    </row>
    <row r="228" spans="1:8" x14ac:dyDescent="0.2">
      <c r="A228" s="2" t="s">
        <v>30</v>
      </c>
      <c r="B228" s="6" t="s">
        <v>239</v>
      </c>
      <c r="C228" s="7" t="s">
        <v>32</v>
      </c>
      <c r="D228" s="7" t="s">
        <v>20</v>
      </c>
      <c r="E228" s="7" t="s">
        <v>204</v>
      </c>
      <c r="F228" s="2" t="s">
        <v>374</v>
      </c>
      <c r="G228" s="2" t="s">
        <v>35</v>
      </c>
      <c r="H228" s="2" t="s">
        <v>17</v>
      </c>
    </row>
    <row r="229" spans="1:8" x14ac:dyDescent="0.2">
      <c r="A229" s="2" t="s">
        <v>36</v>
      </c>
      <c r="B229" s="6" t="s">
        <v>143</v>
      </c>
      <c r="C229" s="7" t="s">
        <v>95</v>
      </c>
      <c r="D229" s="7" t="s">
        <v>20</v>
      </c>
      <c r="E229" s="7" t="s">
        <v>33</v>
      </c>
      <c r="F229" s="2" t="s">
        <v>375</v>
      </c>
      <c r="G229" s="14" t="s">
        <v>145</v>
      </c>
      <c r="H229" s="2" t="s">
        <v>17</v>
      </c>
    </row>
    <row r="230" spans="1:8" x14ac:dyDescent="0.2">
      <c r="A230" s="2" t="s">
        <v>41</v>
      </c>
      <c r="B230" s="6" t="s">
        <v>241</v>
      </c>
      <c r="C230" s="7" t="s">
        <v>19</v>
      </c>
      <c r="D230" s="7" t="s">
        <v>20</v>
      </c>
      <c r="E230" s="7" t="s">
        <v>60</v>
      </c>
      <c r="F230" s="2" t="s">
        <v>376</v>
      </c>
      <c r="G230" s="2" t="s">
        <v>46</v>
      </c>
      <c r="H230" s="2" t="s">
        <v>25</v>
      </c>
    </row>
    <row r="231" spans="1:8" x14ac:dyDescent="0.2">
      <c r="A231" s="2" t="s">
        <v>47</v>
      </c>
      <c r="B231" s="6" t="s">
        <v>149</v>
      </c>
      <c r="C231" s="7" t="s">
        <v>59</v>
      </c>
      <c r="D231" s="7" t="s">
        <v>25</v>
      </c>
      <c r="E231" s="7" t="s">
        <v>96</v>
      </c>
      <c r="F231" s="2" t="s">
        <v>377</v>
      </c>
      <c r="G231" s="2" t="s">
        <v>46</v>
      </c>
      <c r="H231" s="2" t="s">
        <v>25</v>
      </c>
    </row>
    <row r="232" spans="1:8" x14ac:dyDescent="0.2">
      <c r="A232" s="2" t="s">
        <v>52</v>
      </c>
      <c r="B232" s="6" t="s">
        <v>146</v>
      </c>
      <c r="C232" s="7" t="s">
        <v>43</v>
      </c>
      <c r="D232" s="7" t="s">
        <v>17</v>
      </c>
      <c r="E232" s="7" t="s">
        <v>100</v>
      </c>
      <c r="F232" s="2" t="s">
        <v>378</v>
      </c>
      <c r="G232" s="2" t="s">
        <v>56</v>
      </c>
      <c r="H232" s="2" t="s">
        <v>30</v>
      </c>
    </row>
    <row r="233" spans="1:8" x14ac:dyDescent="0.2">
      <c r="A233" s="2" t="s">
        <v>57</v>
      </c>
      <c r="B233" s="6" t="s">
        <v>218</v>
      </c>
      <c r="C233" s="7" t="s">
        <v>95</v>
      </c>
      <c r="D233" s="7" t="s">
        <v>25</v>
      </c>
      <c r="E233" s="7" t="s">
        <v>219</v>
      </c>
      <c r="F233" s="2" t="s">
        <v>379</v>
      </c>
      <c r="G233" s="2" t="s">
        <v>62</v>
      </c>
      <c r="H233" s="2" t="s">
        <v>30</v>
      </c>
    </row>
    <row r="234" spans="1:8" x14ac:dyDescent="0.2">
      <c r="A234" s="2" t="s">
        <v>63</v>
      </c>
      <c r="B234" s="6" t="s">
        <v>155</v>
      </c>
      <c r="C234" s="7" t="s">
        <v>19</v>
      </c>
      <c r="D234" s="7" t="s">
        <v>17</v>
      </c>
      <c r="E234" s="7" t="s">
        <v>27</v>
      </c>
      <c r="F234" s="2" t="s">
        <v>380</v>
      </c>
      <c r="G234" s="2" t="s">
        <v>66</v>
      </c>
      <c r="H234" s="2" t="s">
        <v>30</v>
      </c>
    </row>
    <row r="235" spans="1:8" x14ac:dyDescent="0.2">
      <c r="A235" s="2" t="s">
        <v>67</v>
      </c>
      <c r="B235" s="6" t="s">
        <v>278</v>
      </c>
      <c r="C235" s="7" t="s">
        <v>19</v>
      </c>
      <c r="D235" s="7" t="s">
        <v>25</v>
      </c>
      <c r="E235" s="7" t="s">
        <v>54</v>
      </c>
      <c r="F235" s="2" t="s">
        <v>381</v>
      </c>
      <c r="G235" s="2" t="s">
        <v>161</v>
      </c>
    </row>
    <row r="237" spans="1:8" x14ac:dyDescent="0.2">
      <c r="A237" s="19" t="s">
        <v>382</v>
      </c>
      <c r="B237" s="19"/>
      <c r="C237" s="19"/>
      <c r="D237" s="19"/>
      <c r="E237" s="19"/>
      <c r="F237" s="19"/>
      <c r="G237" s="19"/>
      <c r="H237" s="19"/>
    </row>
    <row r="238" spans="1:8" x14ac:dyDescent="0.2">
      <c r="A238" s="2" t="s">
        <v>17</v>
      </c>
      <c r="B238" s="6" t="s">
        <v>230</v>
      </c>
      <c r="C238" s="7" t="s">
        <v>19</v>
      </c>
      <c r="D238" s="7" t="s">
        <v>20</v>
      </c>
      <c r="E238" s="7" t="s">
        <v>54</v>
      </c>
      <c r="F238" s="2" t="s">
        <v>383</v>
      </c>
      <c r="G238" s="2" t="s">
        <v>23</v>
      </c>
      <c r="H238" s="2" t="s">
        <v>20</v>
      </c>
    </row>
    <row r="239" spans="1:8" x14ac:dyDescent="0.2">
      <c r="A239" s="2" t="s">
        <v>25</v>
      </c>
      <c r="B239" s="6" t="s">
        <v>285</v>
      </c>
      <c r="C239" s="7" t="s">
        <v>43</v>
      </c>
      <c r="D239" s="7" t="s">
        <v>20</v>
      </c>
      <c r="E239" s="7" t="s">
        <v>100</v>
      </c>
      <c r="F239" s="2" t="s">
        <v>384</v>
      </c>
      <c r="G239" s="2" t="s">
        <v>29</v>
      </c>
      <c r="H239" s="2" t="s">
        <v>20</v>
      </c>
    </row>
    <row r="240" spans="1:8" x14ac:dyDescent="0.2">
      <c r="A240" s="2" t="s">
        <v>30</v>
      </c>
      <c r="B240" s="6" t="s">
        <v>232</v>
      </c>
      <c r="C240" s="7" t="s">
        <v>95</v>
      </c>
      <c r="D240" s="7" t="s">
        <v>17</v>
      </c>
      <c r="E240" s="7" t="s">
        <v>44</v>
      </c>
      <c r="F240" s="2" t="s">
        <v>385</v>
      </c>
      <c r="G240" s="2" t="s">
        <v>35</v>
      </c>
      <c r="H240" s="2" t="s">
        <v>20</v>
      </c>
    </row>
    <row r="241" spans="1:8" x14ac:dyDescent="0.2">
      <c r="A241" s="2" t="s">
        <v>36</v>
      </c>
      <c r="B241" s="6" t="s">
        <v>31</v>
      </c>
      <c r="C241" s="7" t="s">
        <v>32</v>
      </c>
      <c r="D241" s="7" t="s">
        <v>20</v>
      </c>
      <c r="E241" s="7" t="s">
        <v>33</v>
      </c>
      <c r="F241" s="2" t="s">
        <v>386</v>
      </c>
      <c r="G241" s="2" t="s">
        <v>145</v>
      </c>
      <c r="H241" s="2" t="s">
        <v>20</v>
      </c>
    </row>
    <row r="242" spans="1:8" x14ac:dyDescent="0.2">
      <c r="A242" s="2" t="s">
        <v>41</v>
      </c>
      <c r="B242" s="6" t="s">
        <v>226</v>
      </c>
      <c r="C242" s="7" t="s">
        <v>32</v>
      </c>
      <c r="D242" s="7" t="s">
        <v>20</v>
      </c>
      <c r="E242" s="7" t="s">
        <v>21</v>
      </c>
      <c r="F242" s="2" t="s">
        <v>387</v>
      </c>
      <c r="G242" s="2" t="s">
        <v>194</v>
      </c>
      <c r="H242" s="2" t="s">
        <v>17</v>
      </c>
    </row>
    <row r="243" spans="1:8" x14ac:dyDescent="0.2">
      <c r="A243" s="2" t="s">
        <v>47</v>
      </c>
      <c r="B243" s="6" t="s">
        <v>224</v>
      </c>
      <c r="C243" s="7" t="s">
        <v>59</v>
      </c>
      <c r="D243" s="7" t="s">
        <v>17</v>
      </c>
      <c r="E243" s="7" t="s">
        <v>219</v>
      </c>
      <c r="F243" s="2" t="s">
        <v>388</v>
      </c>
      <c r="G243" s="2" t="s">
        <v>46</v>
      </c>
      <c r="H243" s="2" t="s">
        <v>17</v>
      </c>
    </row>
    <row r="244" spans="1:8" x14ac:dyDescent="0.2">
      <c r="A244" s="2" t="s">
        <v>52</v>
      </c>
      <c r="B244" s="6" t="s">
        <v>64</v>
      </c>
      <c r="C244" s="7" t="s">
        <v>43</v>
      </c>
      <c r="D244" s="7" t="s">
        <v>25</v>
      </c>
      <c r="E244" s="7" t="s">
        <v>60</v>
      </c>
      <c r="F244" s="2" t="s">
        <v>389</v>
      </c>
      <c r="G244" s="2" t="s">
        <v>56</v>
      </c>
      <c r="H244" s="2" t="s">
        <v>25</v>
      </c>
    </row>
    <row r="245" spans="1:8" x14ac:dyDescent="0.2">
      <c r="A245" s="2" t="s">
        <v>57</v>
      </c>
      <c r="B245" s="6" t="s">
        <v>53</v>
      </c>
      <c r="C245" s="7" t="s">
        <v>43</v>
      </c>
      <c r="D245" s="7" t="s">
        <v>17</v>
      </c>
      <c r="E245" s="7" t="s">
        <v>54</v>
      </c>
      <c r="F245" s="2" t="s">
        <v>390</v>
      </c>
      <c r="G245" s="2" t="s">
        <v>154</v>
      </c>
      <c r="H245" s="2" t="s">
        <v>25</v>
      </c>
    </row>
    <row r="246" spans="1:8" x14ac:dyDescent="0.2">
      <c r="A246" s="2" t="s">
        <v>63</v>
      </c>
      <c r="B246" s="6" t="s">
        <v>234</v>
      </c>
      <c r="C246" s="7" t="s">
        <v>59</v>
      </c>
      <c r="D246" s="7" t="s">
        <v>25</v>
      </c>
      <c r="E246" s="7" t="s">
        <v>96</v>
      </c>
      <c r="F246" s="2" t="s">
        <v>391</v>
      </c>
      <c r="G246" s="2" t="s">
        <v>319</v>
      </c>
      <c r="H246" s="2" t="s">
        <v>25</v>
      </c>
    </row>
    <row r="247" spans="1:8" x14ac:dyDescent="0.2">
      <c r="A247" s="2" t="s">
        <v>67</v>
      </c>
      <c r="B247" s="6" t="s">
        <v>102</v>
      </c>
      <c r="C247" s="7" t="s">
        <v>95</v>
      </c>
      <c r="D247" s="7" t="s">
        <v>30</v>
      </c>
      <c r="E247" s="7" t="s">
        <v>27</v>
      </c>
      <c r="F247" s="2" t="s">
        <v>392</v>
      </c>
      <c r="G247" s="2" t="s">
        <v>70</v>
      </c>
      <c r="H247" s="2" t="s">
        <v>30</v>
      </c>
    </row>
    <row r="248" spans="1:8" x14ac:dyDescent="0.2">
      <c r="A248" s="2" t="s">
        <v>71</v>
      </c>
      <c r="B248" s="6" t="s">
        <v>72</v>
      </c>
      <c r="C248" s="7" t="s">
        <v>19</v>
      </c>
      <c r="D248" s="7" t="s">
        <v>25</v>
      </c>
      <c r="E248" s="7" t="s">
        <v>54</v>
      </c>
      <c r="F248" s="2" t="s">
        <v>393</v>
      </c>
      <c r="G248" s="2" t="s">
        <v>74</v>
      </c>
      <c r="H248" s="2" t="s">
        <v>30</v>
      </c>
    </row>
    <row r="249" spans="1:8" x14ac:dyDescent="0.2">
      <c r="A249" s="2" t="s">
        <v>75</v>
      </c>
      <c r="B249" s="6" t="s">
        <v>99</v>
      </c>
      <c r="C249" s="7" t="s">
        <v>95</v>
      </c>
      <c r="D249" s="7" t="s">
        <v>30</v>
      </c>
      <c r="E249" s="7" t="s">
        <v>100</v>
      </c>
      <c r="F249" s="2" t="s">
        <v>394</v>
      </c>
      <c r="G249" s="2" t="s">
        <v>79</v>
      </c>
      <c r="H249" s="2" t="s">
        <v>30</v>
      </c>
    </row>
    <row r="250" spans="1:8" x14ac:dyDescent="0.2">
      <c r="A250" s="2" t="s">
        <v>80</v>
      </c>
      <c r="B250" s="6" t="s">
        <v>122</v>
      </c>
      <c r="C250" s="7" t="s">
        <v>32</v>
      </c>
      <c r="D250" s="7" t="s">
        <v>109</v>
      </c>
      <c r="E250" s="7" t="s">
        <v>123</v>
      </c>
      <c r="F250" s="2" t="s">
        <v>395</v>
      </c>
      <c r="G250" s="2" t="s">
        <v>83</v>
      </c>
    </row>
    <row r="251" spans="1:8" x14ac:dyDescent="0.2">
      <c r="A251" s="2" t="s">
        <v>84</v>
      </c>
      <c r="B251" s="6" t="s">
        <v>113</v>
      </c>
      <c r="C251" s="7" t="s">
        <v>59</v>
      </c>
      <c r="D251" s="7" t="s">
        <v>30</v>
      </c>
      <c r="E251" s="7" t="s">
        <v>90</v>
      </c>
      <c r="F251" s="2" t="s">
        <v>396</v>
      </c>
      <c r="G251" s="2" t="s">
        <v>169</v>
      </c>
    </row>
    <row r="252" spans="1:8" x14ac:dyDescent="0.2">
      <c r="A252" s="2" t="s">
        <v>88</v>
      </c>
      <c r="B252" s="6" t="s">
        <v>105</v>
      </c>
      <c r="C252" s="7" t="s">
        <v>59</v>
      </c>
      <c r="D252" s="7" t="s">
        <v>30</v>
      </c>
      <c r="E252" s="7" t="s">
        <v>90</v>
      </c>
      <c r="F252" s="2" t="s">
        <v>397</v>
      </c>
      <c r="G252" s="2" t="s">
        <v>92</v>
      </c>
    </row>
    <row r="253" spans="1:8" x14ac:dyDescent="0.2">
      <c r="A253" s="2" t="s">
        <v>93</v>
      </c>
      <c r="B253" s="6" t="s">
        <v>126</v>
      </c>
      <c r="C253" s="7" t="s">
        <v>19</v>
      </c>
      <c r="D253" s="7" t="s">
        <v>109</v>
      </c>
      <c r="E253" s="7" t="s">
        <v>77</v>
      </c>
      <c r="F253" s="2" t="s">
        <v>398</v>
      </c>
      <c r="G253" s="2" t="s">
        <v>75</v>
      </c>
    </row>
    <row r="254" spans="1:8" x14ac:dyDescent="0.2">
      <c r="A254" s="2" t="s">
        <v>98</v>
      </c>
      <c r="B254" s="6" t="s">
        <v>132</v>
      </c>
      <c r="C254" s="7" t="s">
        <v>19</v>
      </c>
      <c r="D254" s="7" t="s">
        <v>30</v>
      </c>
      <c r="E254" s="7" t="s">
        <v>110</v>
      </c>
      <c r="F254" s="2" t="s">
        <v>399</v>
      </c>
      <c r="G254" s="2" t="s">
        <v>177</v>
      </c>
    </row>
    <row r="256" spans="1:8" x14ac:dyDescent="0.2">
      <c r="A256" s="19" t="s">
        <v>400</v>
      </c>
      <c r="B256" s="19"/>
      <c r="C256" s="19"/>
      <c r="D256" s="19"/>
      <c r="E256" s="19"/>
      <c r="F256" s="19"/>
      <c r="G256" s="19"/>
      <c r="H256" s="19"/>
    </row>
    <row r="257" spans="1:8" x14ac:dyDescent="0.2">
      <c r="A257" s="2" t="s">
        <v>17</v>
      </c>
      <c r="B257" s="6" t="s">
        <v>237</v>
      </c>
      <c r="C257" s="7" t="s">
        <v>95</v>
      </c>
      <c r="D257" s="7" t="s">
        <v>20</v>
      </c>
      <c r="E257" s="7" t="s">
        <v>21</v>
      </c>
      <c r="F257" s="2" t="s">
        <v>401</v>
      </c>
      <c r="G257" s="2" t="s">
        <v>209</v>
      </c>
      <c r="H257" s="2" t="s">
        <v>402</v>
      </c>
    </row>
    <row r="258" spans="1:8" x14ac:dyDescent="0.2">
      <c r="A258" s="2" t="s">
        <v>25</v>
      </c>
      <c r="B258" s="6" t="s">
        <v>137</v>
      </c>
      <c r="C258" s="7" t="s">
        <v>19</v>
      </c>
      <c r="D258" s="7" t="s">
        <v>17</v>
      </c>
      <c r="E258" s="7" t="s">
        <v>38</v>
      </c>
      <c r="F258" s="2" t="s">
        <v>403</v>
      </c>
      <c r="G258" s="2" t="s">
        <v>29</v>
      </c>
      <c r="H258" s="2" t="s">
        <v>20</v>
      </c>
    </row>
    <row r="259" spans="1:8" x14ac:dyDescent="0.2">
      <c r="A259" s="2" t="s">
        <v>30</v>
      </c>
      <c r="B259" s="6" t="s">
        <v>243</v>
      </c>
      <c r="C259" s="7" t="s">
        <v>59</v>
      </c>
      <c r="D259" s="7" t="s">
        <v>20</v>
      </c>
      <c r="E259" s="7" t="s">
        <v>38</v>
      </c>
      <c r="F259" s="2" t="s">
        <v>404</v>
      </c>
      <c r="G259" s="2" t="s">
        <v>35</v>
      </c>
      <c r="H259" s="2" t="s">
        <v>17</v>
      </c>
    </row>
    <row r="260" spans="1:8" x14ac:dyDescent="0.2">
      <c r="A260" s="2" t="s">
        <v>36</v>
      </c>
      <c r="B260" s="6" t="s">
        <v>212</v>
      </c>
      <c r="C260" s="7" t="s">
        <v>19</v>
      </c>
      <c r="D260" s="7" t="s">
        <v>17</v>
      </c>
      <c r="E260" s="7" t="s">
        <v>54</v>
      </c>
      <c r="F260" s="2" t="s">
        <v>405</v>
      </c>
      <c r="G260" s="2" t="s">
        <v>40</v>
      </c>
      <c r="H260" s="2" t="s">
        <v>25</v>
      </c>
    </row>
    <row r="261" spans="1:8" x14ac:dyDescent="0.2">
      <c r="A261" s="2" t="s">
        <v>41</v>
      </c>
      <c r="B261" s="6" t="s">
        <v>247</v>
      </c>
      <c r="C261" s="7" t="s">
        <v>95</v>
      </c>
      <c r="D261" s="7" t="s">
        <v>17</v>
      </c>
      <c r="E261" s="7" t="s">
        <v>248</v>
      </c>
      <c r="F261" s="2" t="s">
        <v>406</v>
      </c>
      <c r="G261" s="2" t="s">
        <v>194</v>
      </c>
      <c r="H261" s="2" t="s">
        <v>25</v>
      </c>
    </row>
    <row r="262" spans="1:8" x14ac:dyDescent="0.2">
      <c r="A262" s="2" t="s">
        <v>47</v>
      </c>
      <c r="B262" s="6" t="s">
        <v>159</v>
      </c>
      <c r="C262" s="7" t="s">
        <v>95</v>
      </c>
      <c r="D262" s="7" t="s">
        <v>25</v>
      </c>
      <c r="E262" s="7" t="s">
        <v>54</v>
      </c>
      <c r="F262" s="2" t="s">
        <v>407</v>
      </c>
      <c r="G262" s="2" t="s">
        <v>46</v>
      </c>
      <c r="H262" s="2" t="s">
        <v>30</v>
      </c>
    </row>
    <row r="263" spans="1:8" x14ac:dyDescent="0.2">
      <c r="A263" s="2" t="s">
        <v>52</v>
      </c>
      <c r="B263" s="6" t="s">
        <v>167</v>
      </c>
      <c r="C263" s="7" t="s">
        <v>32</v>
      </c>
      <c r="D263" s="7" t="s">
        <v>109</v>
      </c>
      <c r="E263" s="7" t="s">
        <v>27</v>
      </c>
      <c r="F263" s="2" t="s">
        <v>408</v>
      </c>
      <c r="G263" s="2" t="s">
        <v>151</v>
      </c>
      <c r="H263" s="2" t="s">
        <v>109</v>
      </c>
    </row>
    <row r="264" spans="1:8" x14ac:dyDescent="0.2">
      <c r="A264" s="2" t="s">
        <v>57</v>
      </c>
      <c r="B264" s="6" t="s">
        <v>162</v>
      </c>
      <c r="C264" s="7" t="s">
        <v>19</v>
      </c>
      <c r="D264" s="7" t="s">
        <v>25</v>
      </c>
      <c r="E264" s="7" t="s">
        <v>163</v>
      </c>
      <c r="F264" s="2" t="s">
        <v>409</v>
      </c>
      <c r="G264" s="2" t="s">
        <v>154</v>
      </c>
      <c r="H264" s="2" t="s">
        <v>109</v>
      </c>
    </row>
    <row r="265" spans="1:8" x14ac:dyDescent="0.2">
      <c r="A265" s="2" t="s">
        <v>63</v>
      </c>
      <c r="B265" s="6" t="s">
        <v>170</v>
      </c>
      <c r="C265" s="7" t="s">
        <v>59</v>
      </c>
      <c r="D265" s="7" t="s">
        <v>25</v>
      </c>
      <c r="E265" s="7" t="s">
        <v>171</v>
      </c>
      <c r="F265" s="2" t="s">
        <v>410</v>
      </c>
      <c r="G265" s="2" t="s">
        <v>319</v>
      </c>
      <c r="H265" s="2" t="s">
        <v>109</v>
      </c>
    </row>
    <row r="266" spans="1:8" x14ac:dyDescent="0.2">
      <c r="A266" s="2" t="s">
        <v>67</v>
      </c>
      <c r="B266" s="6" t="s">
        <v>178</v>
      </c>
      <c r="C266" s="7" t="s">
        <v>59</v>
      </c>
      <c r="D266" s="7" t="s">
        <v>109</v>
      </c>
      <c r="E266" s="7" t="s">
        <v>123</v>
      </c>
      <c r="F266" s="2" t="s">
        <v>411</v>
      </c>
      <c r="G266" s="2" t="s">
        <v>70</v>
      </c>
    </row>
    <row r="267" spans="1:8" x14ac:dyDescent="0.2">
      <c r="A267" s="2" t="s">
        <v>71</v>
      </c>
      <c r="B267" s="6" t="s">
        <v>174</v>
      </c>
      <c r="C267" s="7" t="s">
        <v>19</v>
      </c>
      <c r="D267" s="7" t="s">
        <v>175</v>
      </c>
      <c r="E267" s="7" t="s">
        <v>77</v>
      </c>
      <c r="F267" s="2" t="s">
        <v>412</v>
      </c>
      <c r="G267" s="2" t="s">
        <v>74</v>
      </c>
    </row>
    <row r="268" spans="1:8" x14ac:dyDescent="0.2">
      <c r="A268" s="2" t="s">
        <v>75</v>
      </c>
      <c r="B268" s="6" t="s">
        <v>180</v>
      </c>
      <c r="C268" s="7" t="s">
        <v>59</v>
      </c>
      <c r="D268" s="7" t="s">
        <v>175</v>
      </c>
      <c r="E268" s="7" t="s">
        <v>77</v>
      </c>
      <c r="F268" s="2" t="s">
        <v>413</v>
      </c>
      <c r="G268" s="2" t="s">
        <v>79</v>
      </c>
    </row>
    <row r="270" spans="1:8" x14ac:dyDescent="0.2">
      <c r="A270" s="19" t="s">
        <v>414</v>
      </c>
      <c r="B270" s="19"/>
      <c r="C270" s="19"/>
      <c r="D270" s="19"/>
      <c r="E270" s="19"/>
      <c r="F270" s="19"/>
      <c r="G270" s="19"/>
      <c r="H270" s="19"/>
    </row>
    <row r="271" spans="1:8" x14ac:dyDescent="0.2">
      <c r="A271" s="2" t="s">
        <v>17</v>
      </c>
      <c r="B271" s="6" t="s">
        <v>226</v>
      </c>
      <c r="C271" s="7" t="s">
        <v>32</v>
      </c>
      <c r="D271" s="7" t="s">
        <v>20</v>
      </c>
      <c r="E271" s="7"/>
      <c r="F271" s="2" t="s">
        <v>415</v>
      </c>
      <c r="H271" s="2" t="s">
        <v>17</v>
      </c>
    </row>
    <row r="272" spans="1:8" x14ac:dyDescent="0.2">
      <c r="B272" s="6" t="s">
        <v>183</v>
      </c>
      <c r="C272" s="7" t="s">
        <v>43</v>
      </c>
      <c r="D272" s="7" t="s">
        <v>20</v>
      </c>
      <c r="E272" s="7"/>
    </row>
    <row r="273" spans="1:8" x14ac:dyDescent="0.2">
      <c r="B273" s="6" t="s">
        <v>251</v>
      </c>
      <c r="C273" s="7" t="s">
        <v>19</v>
      </c>
      <c r="D273" s="7" t="s">
        <v>20</v>
      </c>
      <c r="E273" s="7"/>
    </row>
    <row r="274" spans="1:8" x14ac:dyDescent="0.2">
      <c r="B274" s="6" t="s">
        <v>18</v>
      </c>
      <c r="C274" s="7" t="s">
        <v>19</v>
      </c>
      <c r="D274" s="7" t="s">
        <v>20</v>
      </c>
      <c r="E274" s="7" t="s">
        <v>21</v>
      </c>
      <c r="F274" s="2" t="s">
        <v>416</v>
      </c>
      <c r="G274" s="2" t="s">
        <v>209</v>
      </c>
    </row>
    <row r="276" spans="1:8" x14ac:dyDescent="0.2">
      <c r="A276" s="2" t="s">
        <v>25</v>
      </c>
      <c r="B276" s="6" t="s">
        <v>53</v>
      </c>
      <c r="C276" s="7" t="s">
        <v>43</v>
      </c>
      <c r="D276" s="7" t="s">
        <v>17</v>
      </c>
      <c r="E276" s="7"/>
      <c r="F276" s="2" t="s">
        <v>417</v>
      </c>
      <c r="H276" s="2" t="s">
        <v>25</v>
      </c>
    </row>
    <row r="277" spans="1:8" x14ac:dyDescent="0.2">
      <c r="B277" s="6" t="s">
        <v>185</v>
      </c>
      <c r="C277" s="7" t="s">
        <v>95</v>
      </c>
      <c r="D277" s="7" t="s">
        <v>17</v>
      </c>
      <c r="E277" s="7"/>
    </row>
    <row r="278" spans="1:8" x14ac:dyDescent="0.2">
      <c r="B278" s="6" t="s">
        <v>230</v>
      </c>
      <c r="C278" s="7" t="s">
        <v>19</v>
      </c>
      <c r="D278" s="7" t="s">
        <v>20</v>
      </c>
      <c r="E278" s="7"/>
    </row>
    <row r="279" spans="1:8" x14ac:dyDescent="0.2">
      <c r="B279" s="6" t="s">
        <v>72</v>
      </c>
      <c r="C279" s="7" t="s">
        <v>19</v>
      </c>
      <c r="D279" s="7" t="s">
        <v>25</v>
      </c>
      <c r="E279" s="7" t="s">
        <v>54</v>
      </c>
      <c r="F279" s="2" t="s">
        <v>418</v>
      </c>
      <c r="G279" s="2" t="s">
        <v>187</v>
      </c>
    </row>
    <row r="281" spans="1:8" x14ac:dyDescent="0.2">
      <c r="A281" s="2" t="s">
        <v>30</v>
      </c>
      <c r="B281" s="6" t="s">
        <v>102</v>
      </c>
      <c r="C281" s="7" t="s">
        <v>95</v>
      </c>
      <c r="D281" s="7" t="s">
        <v>30</v>
      </c>
      <c r="E281" s="7"/>
      <c r="F281" s="2" t="s">
        <v>419</v>
      </c>
      <c r="H281" s="2" t="s">
        <v>109</v>
      </c>
    </row>
    <row r="282" spans="1:8" x14ac:dyDescent="0.2">
      <c r="B282" s="6" t="s">
        <v>199</v>
      </c>
      <c r="C282" s="7" t="s">
        <v>59</v>
      </c>
      <c r="D282" s="7" t="s">
        <v>30</v>
      </c>
      <c r="E282" s="7"/>
    </row>
    <row r="283" spans="1:8" x14ac:dyDescent="0.2">
      <c r="B283" s="6" t="s">
        <v>26</v>
      </c>
      <c r="C283" s="7" t="s">
        <v>19</v>
      </c>
      <c r="D283" s="7" t="s">
        <v>20</v>
      </c>
      <c r="E283" s="7"/>
    </row>
    <row r="284" spans="1:8" x14ac:dyDescent="0.2">
      <c r="B284" s="6" t="s">
        <v>253</v>
      </c>
      <c r="C284" s="7" t="s">
        <v>59</v>
      </c>
      <c r="D284" s="7" t="s">
        <v>20</v>
      </c>
      <c r="E284" s="7" t="s">
        <v>27</v>
      </c>
      <c r="F284" s="2" t="s">
        <v>420</v>
      </c>
      <c r="G284" s="2" t="s">
        <v>35</v>
      </c>
    </row>
    <row r="286" spans="1:8" x14ac:dyDescent="0.2">
      <c r="A286" s="2" t="s">
        <v>36</v>
      </c>
      <c r="B286" s="6" t="s">
        <v>68</v>
      </c>
      <c r="C286" s="7" t="s">
        <v>59</v>
      </c>
      <c r="D286" s="7" t="s">
        <v>25</v>
      </c>
      <c r="E286" s="7"/>
      <c r="F286" s="2" t="s">
        <v>421</v>
      </c>
      <c r="H286" s="2" t="s">
        <v>30</v>
      </c>
    </row>
    <row r="287" spans="1:8" x14ac:dyDescent="0.2">
      <c r="B287" s="6" t="s">
        <v>201</v>
      </c>
      <c r="C287" s="7" t="s">
        <v>19</v>
      </c>
      <c r="D287" s="7" t="s">
        <v>30</v>
      </c>
      <c r="E287" s="7"/>
    </row>
    <row r="288" spans="1:8" x14ac:dyDescent="0.2">
      <c r="B288" s="6" t="s">
        <v>37</v>
      </c>
      <c r="C288" s="7" t="s">
        <v>19</v>
      </c>
      <c r="D288" s="7" t="s">
        <v>25</v>
      </c>
      <c r="E288" s="7"/>
    </row>
    <row r="289" spans="1:8" x14ac:dyDescent="0.2">
      <c r="B289" s="6" t="s">
        <v>264</v>
      </c>
      <c r="C289" s="7" t="s">
        <v>59</v>
      </c>
      <c r="D289" s="7" t="s">
        <v>30</v>
      </c>
      <c r="E289" s="7" t="s">
        <v>38</v>
      </c>
      <c r="F289" s="2" t="s">
        <v>422</v>
      </c>
      <c r="G289" s="2" t="s">
        <v>145</v>
      </c>
    </row>
    <row r="291" spans="1:8" x14ac:dyDescent="0.2">
      <c r="A291" s="2" t="s">
        <v>41</v>
      </c>
      <c r="B291" s="6" t="s">
        <v>99</v>
      </c>
      <c r="C291" s="7" t="s">
        <v>95</v>
      </c>
      <c r="D291" s="7" t="s">
        <v>30</v>
      </c>
      <c r="E291" s="7"/>
      <c r="F291" s="2" t="s">
        <v>423</v>
      </c>
      <c r="H291" s="2" t="s">
        <v>30</v>
      </c>
    </row>
    <row r="292" spans="1:8" x14ac:dyDescent="0.2">
      <c r="B292" s="6" t="s">
        <v>190</v>
      </c>
      <c r="C292" s="7" t="s">
        <v>19</v>
      </c>
      <c r="D292" s="7" t="s">
        <v>20</v>
      </c>
      <c r="E292" s="7"/>
    </row>
    <row r="293" spans="1:8" x14ac:dyDescent="0.2">
      <c r="B293" s="6" t="s">
        <v>285</v>
      </c>
      <c r="C293" s="7" t="s">
        <v>43</v>
      </c>
      <c r="D293" s="7" t="s">
        <v>20</v>
      </c>
      <c r="E293" s="7"/>
    </row>
    <row r="294" spans="1:8" x14ac:dyDescent="0.2">
      <c r="B294" s="6" t="s">
        <v>129</v>
      </c>
      <c r="C294" s="7" t="s">
        <v>95</v>
      </c>
      <c r="D294" s="7" t="s">
        <v>30</v>
      </c>
      <c r="E294" s="7" t="s">
        <v>100</v>
      </c>
      <c r="F294" s="2" t="s">
        <v>424</v>
      </c>
      <c r="G294" s="2" t="s">
        <v>194</v>
      </c>
    </row>
    <row r="296" spans="1:8" x14ac:dyDescent="0.2">
      <c r="A296" s="2" t="s">
        <v>47</v>
      </c>
      <c r="B296" s="6" t="s">
        <v>326</v>
      </c>
      <c r="C296" s="7" t="s">
        <v>95</v>
      </c>
      <c r="D296" s="7" t="s">
        <v>30</v>
      </c>
      <c r="E296" s="7"/>
      <c r="F296" s="2" t="s">
        <v>425</v>
      </c>
      <c r="H296" s="2" t="s">
        <v>109</v>
      </c>
    </row>
    <row r="297" spans="1:8" x14ac:dyDescent="0.2">
      <c r="B297" s="6" t="s">
        <v>108</v>
      </c>
      <c r="C297" s="7" t="s">
        <v>59</v>
      </c>
      <c r="D297" s="7" t="s">
        <v>109</v>
      </c>
      <c r="E297" s="7"/>
    </row>
    <row r="298" spans="1:8" x14ac:dyDescent="0.2">
      <c r="B298" s="6" t="s">
        <v>263</v>
      </c>
      <c r="C298" s="7" t="s">
        <v>43</v>
      </c>
      <c r="D298" s="7" t="s">
        <v>20</v>
      </c>
      <c r="E298" s="7"/>
    </row>
    <row r="299" spans="1:8" x14ac:dyDescent="0.2">
      <c r="B299" s="6" t="s">
        <v>132</v>
      </c>
      <c r="C299" s="7" t="s">
        <v>19</v>
      </c>
      <c r="D299" s="7" t="s">
        <v>30</v>
      </c>
      <c r="E299" s="7" t="s">
        <v>110</v>
      </c>
      <c r="F299" s="2" t="s">
        <v>426</v>
      </c>
      <c r="G299" s="2" t="s">
        <v>46</v>
      </c>
    </row>
    <row r="301" spans="1:8" x14ac:dyDescent="0.2">
      <c r="A301" s="19" t="s">
        <v>427</v>
      </c>
      <c r="B301" s="19"/>
      <c r="C301" s="19"/>
      <c r="D301" s="19"/>
      <c r="E301" s="19"/>
      <c r="F301" s="19"/>
      <c r="G301" s="19"/>
      <c r="H301" s="19"/>
    </row>
    <row r="302" spans="1:8" x14ac:dyDescent="0.2">
      <c r="A302" s="2" t="s">
        <v>17</v>
      </c>
      <c r="B302" s="6" t="s">
        <v>237</v>
      </c>
      <c r="C302" s="7" t="s">
        <v>95</v>
      </c>
      <c r="D302" s="7" t="s">
        <v>20</v>
      </c>
      <c r="E302" s="7"/>
      <c r="F302" s="2" t="s">
        <v>428</v>
      </c>
      <c r="H302" s="2" t="s">
        <v>24</v>
      </c>
    </row>
    <row r="303" spans="1:8" x14ac:dyDescent="0.2">
      <c r="B303" s="6" t="s">
        <v>210</v>
      </c>
      <c r="C303" s="7" t="s">
        <v>95</v>
      </c>
      <c r="D303" s="7" t="s">
        <v>17</v>
      </c>
      <c r="E303" s="7"/>
    </row>
    <row r="304" spans="1:8" x14ac:dyDescent="0.2">
      <c r="B304" s="6" t="s">
        <v>268</v>
      </c>
      <c r="C304" s="7" t="s">
        <v>43</v>
      </c>
      <c r="D304" s="7" t="s">
        <v>24</v>
      </c>
      <c r="E304" s="7"/>
    </row>
    <row r="305" spans="1:8" x14ac:dyDescent="0.2">
      <c r="B305" s="6" t="s">
        <v>135</v>
      </c>
      <c r="C305" s="7" t="s">
        <v>43</v>
      </c>
      <c r="D305" s="7" t="s">
        <v>24</v>
      </c>
      <c r="E305" s="7" t="s">
        <v>21</v>
      </c>
      <c r="F305" s="2" t="s">
        <v>429</v>
      </c>
      <c r="G305" s="2" t="s">
        <v>209</v>
      </c>
    </row>
    <row r="307" spans="1:8" x14ac:dyDescent="0.2">
      <c r="A307" s="2" t="s">
        <v>25</v>
      </c>
      <c r="B307" s="6" t="s">
        <v>243</v>
      </c>
      <c r="C307" s="7" t="s">
        <v>59</v>
      </c>
      <c r="D307" s="7" t="s">
        <v>20</v>
      </c>
      <c r="E307" s="7"/>
      <c r="F307" s="2" t="s">
        <v>331</v>
      </c>
      <c r="H307" s="2" t="s">
        <v>17</v>
      </c>
    </row>
    <row r="308" spans="1:8" x14ac:dyDescent="0.2">
      <c r="B308" s="6" t="s">
        <v>207</v>
      </c>
      <c r="C308" s="7" t="s">
        <v>59</v>
      </c>
      <c r="D308" s="7" t="s">
        <v>20</v>
      </c>
      <c r="E308" s="7"/>
    </row>
    <row r="309" spans="1:8" x14ac:dyDescent="0.2">
      <c r="B309" s="6" t="s">
        <v>272</v>
      </c>
      <c r="C309" s="7" t="s">
        <v>32</v>
      </c>
      <c r="D309" s="7" t="s">
        <v>20</v>
      </c>
      <c r="E309" s="7"/>
    </row>
    <row r="310" spans="1:8" x14ac:dyDescent="0.2">
      <c r="B310" s="6" t="s">
        <v>137</v>
      </c>
      <c r="C310" s="7" t="s">
        <v>19</v>
      </c>
      <c r="D310" s="7" t="s">
        <v>17</v>
      </c>
      <c r="E310" s="7" t="s">
        <v>38</v>
      </c>
      <c r="F310" s="2" t="s">
        <v>430</v>
      </c>
      <c r="G310" s="2" t="s">
        <v>187</v>
      </c>
    </row>
    <row r="312" spans="1:8" x14ac:dyDescent="0.2">
      <c r="A312" s="2" t="s">
        <v>222</v>
      </c>
      <c r="B312" s="6" t="s">
        <v>159</v>
      </c>
      <c r="C312" s="7" t="s">
        <v>95</v>
      </c>
      <c r="D312" s="7" t="s">
        <v>25</v>
      </c>
      <c r="E312" s="7"/>
    </row>
    <row r="313" spans="1:8" x14ac:dyDescent="0.2">
      <c r="B313" s="6" t="s">
        <v>216</v>
      </c>
      <c r="C313" s="7" t="s">
        <v>95</v>
      </c>
      <c r="D313" s="7" t="s">
        <v>25</v>
      </c>
      <c r="E313" s="7"/>
    </row>
    <row r="314" spans="1:8" x14ac:dyDescent="0.2">
      <c r="B314" s="6" t="s">
        <v>278</v>
      </c>
      <c r="C314" s="7" t="s">
        <v>19</v>
      </c>
      <c r="D314" s="7" t="s">
        <v>25</v>
      </c>
      <c r="E314" s="7"/>
    </row>
    <row r="315" spans="1:8" x14ac:dyDescent="0.2">
      <c r="B315" s="6" t="s">
        <v>212</v>
      </c>
      <c r="C315" s="7" t="s">
        <v>19</v>
      </c>
      <c r="D315" s="7" t="s">
        <v>17</v>
      </c>
      <c r="E315" s="7" t="s">
        <v>54</v>
      </c>
      <c r="F315" s="2" t="s">
        <v>222</v>
      </c>
    </row>
    <row r="317" spans="1:8" x14ac:dyDescent="0.2">
      <c r="A317" s="18" t="s">
        <v>437</v>
      </c>
      <c r="B317" s="20"/>
      <c r="C317" s="20"/>
      <c r="D317" s="20"/>
      <c r="E317" s="20"/>
      <c r="F317" s="20"/>
      <c r="G317" s="20"/>
      <c r="H317" s="20"/>
    </row>
    <row r="318" spans="1:8" x14ac:dyDescent="0.2">
      <c r="A318" s="19" t="s">
        <v>438</v>
      </c>
      <c r="B318" s="19"/>
      <c r="C318" s="19"/>
      <c r="D318" s="19"/>
      <c r="E318" s="19"/>
      <c r="F318" s="19"/>
      <c r="G318" s="19"/>
      <c r="H318" s="19"/>
    </row>
    <row r="319" spans="1:8" x14ac:dyDescent="0.2">
      <c r="A319" s="15" t="s">
        <v>10</v>
      </c>
      <c r="B319" s="15" t="s">
        <v>11</v>
      </c>
      <c r="C319" s="15" t="s">
        <v>12</v>
      </c>
      <c r="D319" s="15" t="s">
        <v>13</v>
      </c>
      <c r="E319" s="15" t="s">
        <v>14</v>
      </c>
      <c r="F319" s="15" t="s">
        <v>15</v>
      </c>
      <c r="G319" s="15" t="s">
        <v>16</v>
      </c>
      <c r="H319" s="15" t="s">
        <v>13</v>
      </c>
    </row>
    <row r="320" spans="1:8" x14ac:dyDescent="0.2">
      <c r="A320" s="2" t="s">
        <v>17</v>
      </c>
      <c r="B320" s="6" t="s">
        <v>18</v>
      </c>
      <c r="C320" s="7" t="s">
        <v>19</v>
      </c>
      <c r="D320" s="7" t="s">
        <v>20</v>
      </c>
      <c r="E320" s="7" t="s">
        <v>21</v>
      </c>
      <c r="F320" s="2" t="s">
        <v>439</v>
      </c>
      <c r="G320" s="2" t="s">
        <v>23</v>
      </c>
      <c r="H320" s="2" t="s">
        <v>24</v>
      </c>
    </row>
    <row r="321" spans="1:8" x14ac:dyDescent="0.2">
      <c r="A321" s="2" t="s">
        <v>25</v>
      </c>
      <c r="B321" s="6" t="s">
        <v>81</v>
      </c>
      <c r="C321" s="7" t="s">
        <v>32</v>
      </c>
      <c r="D321" s="7" t="s">
        <v>17</v>
      </c>
      <c r="E321" s="7" t="s">
        <v>77</v>
      </c>
      <c r="F321" s="2" t="s">
        <v>440</v>
      </c>
      <c r="G321" s="2" t="s">
        <v>187</v>
      </c>
      <c r="H321" s="2" t="s">
        <v>30</v>
      </c>
    </row>
    <row r="322" spans="1:8" x14ac:dyDescent="0.2">
      <c r="A322" s="2" t="s">
        <v>30</v>
      </c>
      <c r="B322" s="6" t="s">
        <v>259</v>
      </c>
      <c r="C322" s="7" t="s">
        <v>59</v>
      </c>
      <c r="D322" s="7" t="s">
        <v>25</v>
      </c>
      <c r="E322" s="7" t="s">
        <v>219</v>
      </c>
      <c r="F322" s="2" t="s">
        <v>441</v>
      </c>
      <c r="G322" s="2" t="s">
        <v>35</v>
      </c>
      <c r="H322" s="2" t="s">
        <v>30</v>
      </c>
    </row>
    <row r="323" spans="1:8" x14ac:dyDescent="0.2">
      <c r="A323" s="2" t="s">
        <v>36</v>
      </c>
      <c r="B323" s="6" t="s">
        <v>203</v>
      </c>
      <c r="C323" s="7" t="s">
        <v>95</v>
      </c>
      <c r="D323" s="7" t="s">
        <v>17</v>
      </c>
      <c r="E323" s="7" t="s">
        <v>204</v>
      </c>
      <c r="F323" s="2" t="s">
        <v>442</v>
      </c>
      <c r="G323" s="2" t="s">
        <v>145</v>
      </c>
      <c r="H323" s="2" t="s">
        <v>30</v>
      </c>
    </row>
    <row r="324" spans="1:8" x14ac:dyDescent="0.2">
      <c r="A324" s="2" t="s">
        <v>41</v>
      </c>
      <c r="B324" s="6" t="s">
        <v>89</v>
      </c>
      <c r="C324" s="7" t="s">
        <v>59</v>
      </c>
      <c r="D324" s="7" t="s">
        <v>25</v>
      </c>
      <c r="E324" s="7" t="s">
        <v>90</v>
      </c>
      <c r="F324" s="2" t="s">
        <v>443</v>
      </c>
      <c r="G324" s="2" t="s">
        <v>194</v>
      </c>
      <c r="H324" s="2" t="s">
        <v>30</v>
      </c>
    </row>
    <row r="325" spans="1:8" x14ac:dyDescent="0.2">
      <c r="A325" s="2" t="s">
        <v>47</v>
      </c>
      <c r="B325" s="6" t="s">
        <v>76</v>
      </c>
      <c r="C325" s="7" t="s">
        <v>59</v>
      </c>
      <c r="D325" s="7" t="s">
        <v>30</v>
      </c>
      <c r="E325" s="7" t="s">
        <v>77</v>
      </c>
      <c r="F325" s="2" t="s">
        <v>444</v>
      </c>
      <c r="G325" s="2" t="s">
        <v>46</v>
      </c>
      <c r="H325" s="2" t="s">
        <v>30</v>
      </c>
    </row>
    <row r="326" spans="1:8" x14ac:dyDescent="0.2">
      <c r="A326" s="2" t="s">
        <v>52</v>
      </c>
      <c r="B326" s="6" t="s">
        <v>326</v>
      </c>
      <c r="C326" s="7" t="s">
        <v>95</v>
      </c>
      <c r="D326" s="7" t="s">
        <v>30</v>
      </c>
      <c r="E326" s="7" t="s">
        <v>110</v>
      </c>
      <c r="F326" s="2" t="s">
        <v>445</v>
      </c>
      <c r="G326" s="2" t="s">
        <v>151</v>
      </c>
      <c r="H326" s="2" t="s">
        <v>109</v>
      </c>
    </row>
    <row r="327" spans="1:8" x14ac:dyDescent="0.2">
      <c r="A327" s="2" t="s">
        <v>57</v>
      </c>
      <c r="B327" s="6" t="s">
        <v>116</v>
      </c>
      <c r="C327" s="7" t="s">
        <v>32</v>
      </c>
      <c r="D327" s="7" t="s">
        <v>30</v>
      </c>
      <c r="E327" s="7" t="s">
        <v>77</v>
      </c>
      <c r="F327" s="2" t="s">
        <v>446</v>
      </c>
      <c r="G327" s="2" t="s">
        <v>62</v>
      </c>
    </row>
    <row r="329" spans="1:8" x14ac:dyDescent="0.2">
      <c r="A329" s="19" t="s">
        <v>447</v>
      </c>
      <c r="B329" s="19"/>
      <c r="C329" s="19"/>
      <c r="D329" s="19"/>
      <c r="E329" s="19"/>
      <c r="F329" s="19"/>
      <c r="G329" s="19"/>
      <c r="H329" s="19"/>
    </row>
    <row r="330" spans="1:8" x14ac:dyDescent="0.2">
      <c r="A330" s="2" t="s">
        <v>17</v>
      </c>
      <c r="B330" s="6" t="s">
        <v>268</v>
      </c>
      <c r="C330" s="7" t="s">
        <v>43</v>
      </c>
      <c r="D330" s="7" t="s">
        <v>24</v>
      </c>
      <c r="E330" s="7" t="s">
        <v>21</v>
      </c>
      <c r="F330" s="2" t="s">
        <v>448</v>
      </c>
      <c r="G330" s="2" t="s">
        <v>23</v>
      </c>
      <c r="H330" s="2" t="s">
        <v>24</v>
      </c>
    </row>
    <row r="331" spans="1:8" x14ac:dyDescent="0.2">
      <c r="A331" s="2" t="s">
        <v>25</v>
      </c>
      <c r="B331" s="6" t="s">
        <v>272</v>
      </c>
      <c r="C331" s="7" t="s">
        <v>32</v>
      </c>
      <c r="D331" s="7" t="s">
        <v>20</v>
      </c>
      <c r="E331" s="7" t="s">
        <v>38</v>
      </c>
      <c r="F331" s="2" t="s">
        <v>449</v>
      </c>
      <c r="G331" s="2" t="s">
        <v>187</v>
      </c>
      <c r="H331" s="2" t="s">
        <v>20</v>
      </c>
    </row>
    <row r="332" spans="1:8" x14ac:dyDescent="0.2">
      <c r="A332" s="2" t="s">
        <v>30</v>
      </c>
      <c r="B332" s="6" t="s">
        <v>270</v>
      </c>
      <c r="C332" s="7" t="s">
        <v>95</v>
      </c>
      <c r="D332" s="7" t="s">
        <v>20</v>
      </c>
      <c r="E332" s="7" t="s">
        <v>163</v>
      </c>
      <c r="F332" s="2" t="s">
        <v>450</v>
      </c>
      <c r="G332" s="2" t="s">
        <v>35</v>
      </c>
      <c r="H332" s="2" t="s">
        <v>20</v>
      </c>
    </row>
    <row r="333" spans="1:8" x14ac:dyDescent="0.2">
      <c r="A333" s="2" t="s">
        <v>36</v>
      </c>
      <c r="B333" s="6" t="s">
        <v>157</v>
      </c>
      <c r="C333" s="7" t="s">
        <v>59</v>
      </c>
      <c r="D333" s="7" t="s">
        <v>25</v>
      </c>
      <c r="E333" s="7" t="s">
        <v>77</v>
      </c>
      <c r="F333" s="2" t="s">
        <v>451</v>
      </c>
      <c r="G333" s="2" t="s">
        <v>145</v>
      </c>
      <c r="H333" s="2" t="s">
        <v>30</v>
      </c>
    </row>
    <row r="334" spans="1:8" x14ac:dyDescent="0.2">
      <c r="A334" s="2" t="s">
        <v>41</v>
      </c>
      <c r="B334" s="6" t="s">
        <v>165</v>
      </c>
      <c r="C334" s="7" t="s">
        <v>59</v>
      </c>
      <c r="D334" s="7" t="s">
        <v>25</v>
      </c>
      <c r="E334" s="7" t="s">
        <v>33</v>
      </c>
      <c r="F334" s="2" t="s">
        <v>452</v>
      </c>
      <c r="G334" s="2" t="s">
        <v>194</v>
      </c>
      <c r="H334" s="2" t="s">
        <v>30</v>
      </c>
    </row>
    <row r="335" spans="1:8" x14ac:dyDescent="0.2">
      <c r="B335" s="6"/>
      <c r="C335" s="7"/>
      <c r="D335" s="7"/>
      <c r="E335" s="7"/>
    </row>
    <row r="336" spans="1:8" x14ac:dyDescent="0.2">
      <c r="A336" s="19" t="s">
        <v>453</v>
      </c>
      <c r="B336" s="19"/>
      <c r="C336" s="19"/>
      <c r="D336" s="19"/>
      <c r="E336" s="19"/>
      <c r="F336" s="19"/>
      <c r="G336" s="19"/>
      <c r="H336" s="19"/>
    </row>
    <row r="337" spans="1:8" x14ac:dyDescent="0.2">
      <c r="A337" s="2" t="s">
        <v>17</v>
      </c>
      <c r="B337" s="6" t="s">
        <v>251</v>
      </c>
      <c r="C337" s="7" t="s">
        <v>19</v>
      </c>
      <c r="D337" s="7" t="s">
        <v>20</v>
      </c>
      <c r="E337" s="7" t="s">
        <v>21</v>
      </c>
      <c r="F337" s="2" t="s">
        <v>454</v>
      </c>
      <c r="G337" s="2" t="s">
        <v>23</v>
      </c>
      <c r="H337" s="2" t="s">
        <v>24</v>
      </c>
    </row>
    <row r="338" spans="1:8" x14ac:dyDescent="0.2">
      <c r="A338" s="2" t="s">
        <v>25</v>
      </c>
      <c r="B338" s="6" t="s">
        <v>285</v>
      </c>
      <c r="C338" s="7" t="s">
        <v>43</v>
      </c>
      <c r="D338" s="7" t="s">
        <v>20</v>
      </c>
      <c r="E338" s="7" t="s">
        <v>100</v>
      </c>
      <c r="F338" s="2" t="s">
        <v>455</v>
      </c>
      <c r="G338" s="2" t="s">
        <v>29</v>
      </c>
      <c r="H338" s="2" t="s">
        <v>20</v>
      </c>
    </row>
    <row r="339" spans="1:8" x14ac:dyDescent="0.2">
      <c r="A339" s="2" t="s">
        <v>30</v>
      </c>
      <c r="B339" s="6" t="s">
        <v>255</v>
      </c>
      <c r="C339" s="7" t="s">
        <v>32</v>
      </c>
      <c r="D339" s="7" t="s">
        <v>20</v>
      </c>
      <c r="E339" s="7" t="s">
        <v>204</v>
      </c>
      <c r="F339" s="2" t="s">
        <v>456</v>
      </c>
      <c r="G339" s="2" t="s">
        <v>35</v>
      </c>
      <c r="H339" s="2" t="s">
        <v>20</v>
      </c>
    </row>
    <row r="340" spans="1:8" x14ac:dyDescent="0.2">
      <c r="A340" s="2" t="s">
        <v>36</v>
      </c>
      <c r="B340" s="6" t="s">
        <v>26</v>
      </c>
      <c r="C340" s="7" t="s">
        <v>19</v>
      </c>
      <c r="D340" s="7" t="s">
        <v>20</v>
      </c>
      <c r="E340" s="7" t="s">
        <v>27</v>
      </c>
      <c r="F340" s="2" t="s">
        <v>457</v>
      </c>
      <c r="G340" s="2" t="s">
        <v>40</v>
      </c>
      <c r="H340" s="2" t="s">
        <v>20</v>
      </c>
    </row>
    <row r="341" spans="1:8" x14ac:dyDescent="0.2">
      <c r="A341" s="2" t="s">
        <v>41</v>
      </c>
      <c r="B341" s="6" t="s">
        <v>263</v>
      </c>
      <c r="C341" s="7" t="s">
        <v>43</v>
      </c>
      <c r="D341" s="7" t="s">
        <v>20</v>
      </c>
      <c r="E341" s="7" t="s">
        <v>110</v>
      </c>
      <c r="F341" s="2" t="s">
        <v>458</v>
      </c>
      <c r="G341" s="2" t="s">
        <v>46</v>
      </c>
      <c r="H341" s="2" t="s">
        <v>17</v>
      </c>
    </row>
    <row r="342" spans="1:8" x14ac:dyDescent="0.2">
      <c r="A342" s="2" t="s">
        <v>47</v>
      </c>
      <c r="B342" s="6" t="s">
        <v>228</v>
      </c>
      <c r="C342" s="7" t="s">
        <v>19</v>
      </c>
      <c r="D342" s="7" t="s">
        <v>17</v>
      </c>
      <c r="E342" s="7" t="s">
        <v>60</v>
      </c>
      <c r="F342" s="2" t="s">
        <v>459</v>
      </c>
      <c r="G342" s="2" t="s">
        <v>51</v>
      </c>
      <c r="H342" s="2" t="s">
        <v>17</v>
      </c>
    </row>
    <row r="343" spans="1:8" x14ac:dyDescent="0.2">
      <c r="A343" s="2" t="s">
        <v>52</v>
      </c>
      <c r="B343" s="6" t="s">
        <v>42</v>
      </c>
      <c r="C343" s="7" t="s">
        <v>43</v>
      </c>
      <c r="D343" s="7" t="s">
        <v>25</v>
      </c>
      <c r="E343" s="7" t="s">
        <v>44</v>
      </c>
      <c r="F343" s="2" t="s">
        <v>460</v>
      </c>
      <c r="G343" s="2" t="s">
        <v>56</v>
      </c>
      <c r="H343" s="2" t="s">
        <v>25</v>
      </c>
    </row>
    <row r="344" spans="1:8" x14ac:dyDescent="0.2">
      <c r="A344" s="2" t="s">
        <v>57</v>
      </c>
      <c r="B344" s="6" t="s">
        <v>37</v>
      </c>
      <c r="C344" s="7" t="s">
        <v>19</v>
      </c>
      <c r="D344" s="7" t="s">
        <v>25</v>
      </c>
      <c r="E344" s="7" t="s">
        <v>38</v>
      </c>
      <c r="F344" s="2" t="s">
        <v>461</v>
      </c>
      <c r="G344" s="2" t="s">
        <v>154</v>
      </c>
      <c r="H344" s="2" t="s">
        <v>25</v>
      </c>
    </row>
    <row r="345" spans="1:8" x14ac:dyDescent="0.2">
      <c r="A345" s="2" t="s">
        <v>63</v>
      </c>
      <c r="B345" s="6" t="s">
        <v>68</v>
      </c>
      <c r="C345" s="7" t="s">
        <v>59</v>
      </c>
      <c r="D345" s="7" t="s">
        <v>25</v>
      </c>
      <c r="E345" s="7" t="s">
        <v>38</v>
      </c>
      <c r="F345" s="2" t="s">
        <v>349</v>
      </c>
      <c r="G345" s="2" t="s">
        <v>319</v>
      </c>
      <c r="H345" s="2" t="s">
        <v>30</v>
      </c>
    </row>
    <row r="346" spans="1:8" x14ac:dyDescent="0.2">
      <c r="A346" s="2" t="s">
        <v>67</v>
      </c>
      <c r="B346" s="6" t="s">
        <v>197</v>
      </c>
      <c r="C346" s="7" t="s">
        <v>19</v>
      </c>
      <c r="D346" s="7" t="s">
        <v>25</v>
      </c>
      <c r="E346" s="7" t="s">
        <v>44</v>
      </c>
      <c r="F346" s="2" t="s">
        <v>462</v>
      </c>
      <c r="G346" s="2" t="s">
        <v>161</v>
      </c>
      <c r="H346" s="2" t="s">
        <v>30</v>
      </c>
    </row>
    <row r="347" spans="1:8" x14ac:dyDescent="0.2">
      <c r="A347" s="2" t="s">
        <v>71</v>
      </c>
      <c r="B347" s="6" t="s">
        <v>94</v>
      </c>
      <c r="C347" s="7" t="s">
        <v>95</v>
      </c>
      <c r="D347" s="7" t="s">
        <v>30</v>
      </c>
      <c r="E347" s="7" t="s">
        <v>96</v>
      </c>
      <c r="F347" s="2" t="s">
        <v>463</v>
      </c>
      <c r="G347" s="2" t="s">
        <v>161</v>
      </c>
      <c r="H347" s="2" t="s">
        <v>109</v>
      </c>
    </row>
    <row r="348" spans="1:8" x14ac:dyDescent="0.2">
      <c r="A348" s="2" t="s">
        <v>75</v>
      </c>
      <c r="B348" s="6" t="s">
        <v>264</v>
      </c>
      <c r="C348" s="7" t="s">
        <v>59</v>
      </c>
      <c r="D348" s="7" t="s">
        <v>30</v>
      </c>
      <c r="E348" s="7" t="s">
        <v>38</v>
      </c>
      <c r="F348" s="2" t="s">
        <v>362</v>
      </c>
      <c r="G348" s="2" t="s">
        <v>79</v>
      </c>
      <c r="H348" s="2" t="s">
        <v>109</v>
      </c>
    </row>
    <row r="350" spans="1:8" x14ac:dyDescent="0.2">
      <c r="A350" s="19" t="s">
        <v>464</v>
      </c>
      <c r="B350" s="19"/>
      <c r="C350" s="19"/>
      <c r="D350" s="19"/>
      <c r="E350" s="19"/>
      <c r="F350" s="19"/>
      <c r="G350" s="19"/>
      <c r="H350" s="19"/>
    </row>
    <row r="351" spans="1:8" x14ac:dyDescent="0.2">
      <c r="A351" s="2" t="s">
        <v>17</v>
      </c>
      <c r="B351" s="6" t="s">
        <v>135</v>
      </c>
      <c r="C351" s="7" t="s">
        <v>43</v>
      </c>
      <c r="D351" s="7" t="s">
        <v>24</v>
      </c>
      <c r="E351" s="7" t="s">
        <v>21</v>
      </c>
      <c r="F351" s="2" t="s">
        <v>465</v>
      </c>
      <c r="G351" s="2" t="s">
        <v>23</v>
      </c>
      <c r="H351" s="2" t="s">
        <v>24</v>
      </c>
    </row>
    <row r="352" spans="1:8" x14ac:dyDescent="0.2">
      <c r="A352" s="2" t="s">
        <v>25</v>
      </c>
      <c r="B352" s="6" t="s">
        <v>239</v>
      </c>
      <c r="C352" s="7" t="s">
        <v>32</v>
      </c>
      <c r="D352" s="7" t="s">
        <v>20</v>
      </c>
      <c r="E352" s="7" t="s">
        <v>204</v>
      </c>
      <c r="F352" s="2" t="s">
        <v>466</v>
      </c>
      <c r="G352" s="2" t="s">
        <v>187</v>
      </c>
      <c r="H352" s="2" t="s">
        <v>20</v>
      </c>
    </row>
    <row r="353" spans="1:8" x14ac:dyDescent="0.2">
      <c r="A353" s="2" t="s">
        <v>30</v>
      </c>
      <c r="B353" s="6" t="s">
        <v>139</v>
      </c>
      <c r="C353" s="7" t="s">
        <v>19</v>
      </c>
      <c r="D353" s="7" t="s">
        <v>20</v>
      </c>
      <c r="E353" s="7" t="s">
        <v>140</v>
      </c>
      <c r="F353" s="2" t="s">
        <v>467</v>
      </c>
      <c r="G353" s="2" t="s">
        <v>142</v>
      </c>
      <c r="H353" s="2" t="s">
        <v>20</v>
      </c>
    </row>
    <row r="354" spans="1:8" x14ac:dyDescent="0.2">
      <c r="A354" s="2" t="s">
        <v>36</v>
      </c>
      <c r="B354" s="6" t="s">
        <v>241</v>
      </c>
      <c r="C354" s="7" t="s">
        <v>19</v>
      </c>
      <c r="D354" s="7" t="s">
        <v>20</v>
      </c>
      <c r="E354" s="7" t="s">
        <v>60</v>
      </c>
      <c r="F354" s="2" t="s">
        <v>468</v>
      </c>
      <c r="G354" s="2" t="s">
        <v>40</v>
      </c>
      <c r="H354" s="2" t="s">
        <v>17</v>
      </c>
    </row>
    <row r="355" spans="1:8" x14ac:dyDescent="0.2">
      <c r="A355" s="2" t="s">
        <v>41</v>
      </c>
      <c r="B355" s="6" t="s">
        <v>146</v>
      </c>
      <c r="C355" s="7" t="s">
        <v>43</v>
      </c>
      <c r="D355" s="7" t="s">
        <v>17</v>
      </c>
      <c r="E355" s="7" t="s">
        <v>100</v>
      </c>
      <c r="F355" s="2" t="s">
        <v>469</v>
      </c>
      <c r="G355" s="2" t="s">
        <v>46</v>
      </c>
      <c r="H355" s="2" t="s">
        <v>17</v>
      </c>
    </row>
    <row r="356" spans="1:8" x14ac:dyDescent="0.2">
      <c r="A356" s="2" t="s">
        <v>47</v>
      </c>
      <c r="B356" s="6" t="s">
        <v>149</v>
      </c>
      <c r="C356" s="7" t="s">
        <v>59</v>
      </c>
      <c r="D356" s="7" t="s">
        <v>25</v>
      </c>
      <c r="E356" s="7" t="s">
        <v>96</v>
      </c>
      <c r="F356" s="2" t="s">
        <v>470</v>
      </c>
      <c r="G356" s="2" t="s">
        <v>46</v>
      </c>
      <c r="H356" s="2" t="s">
        <v>25</v>
      </c>
    </row>
    <row r="357" spans="1:8" x14ac:dyDescent="0.2">
      <c r="A357" s="2" t="s">
        <v>52</v>
      </c>
      <c r="B357" s="6" t="s">
        <v>155</v>
      </c>
      <c r="C357" s="7" t="s">
        <v>19</v>
      </c>
      <c r="D357" s="7" t="s">
        <v>17</v>
      </c>
      <c r="E357" s="7" t="s">
        <v>27</v>
      </c>
      <c r="F357" s="2" t="s">
        <v>471</v>
      </c>
      <c r="G357" s="2" t="s">
        <v>56</v>
      </c>
      <c r="H357" s="2" t="s">
        <v>25</v>
      </c>
    </row>
    <row r="358" spans="1:8" x14ac:dyDescent="0.2">
      <c r="A358" s="2" t="s">
        <v>57</v>
      </c>
      <c r="B358" s="6" t="s">
        <v>152</v>
      </c>
      <c r="C358" s="7" t="s">
        <v>43</v>
      </c>
      <c r="D358" s="7" t="s">
        <v>17</v>
      </c>
      <c r="E358" s="7" t="s">
        <v>110</v>
      </c>
      <c r="F358" s="2" t="s">
        <v>472</v>
      </c>
      <c r="G358" s="2" t="s">
        <v>154</v>
      </c>
      <c r="H358" s="2" t="s">
        <v>30</v>
      </c>
    </row>
    <row r="359" spans="1:8" x14ac:dyDescent="0.2">
      <c r="A359" s="2" t="s">
        <v>63</v>
      </c>
      <c r="B359" s="6" t="s">
        <v>147</v>
      </c>
      <c r="C359" s="7" t="s">
        <v>59</v>
      </c>
      <c r="D359" s="7" t="s">
        <v>17</v>
      </c>
      <c r="E359" s="7" t="s">
        <v>140</v>
      </c>
      <c r="F359" s="2" t="s">
        <v>473</v>
      </c>
      <c r="G359" s="2" t="s">
        <v>319</v>
      </c>
      <c r="H359" s="2" t="s">
        <v>109</v>
      </c>
    </row>
    <row r="360" spans="1:8" x14ac:dyDescent="0.2">
      <c r="A360" s="2" t="s">
        <v>67</v>
      </c>
      <c r="B360" s="6" t="s">
        <v>278</v>
      </c>
      <c r="C360" s="7" t="s">
        <v>19</v>
      </c>
      <c r="D360" s="7" t="s">
        <v>25</v>
      </c>
      <c r="E360" s="7" t="s">
        <v>54</v>
      </c>
      <c r="F360" s="2" t="s">
        <v>474</v>
      </c>
      <c r="G360" s="2" t="s">
        <v>161</v>
      </c>
      <c r="H360" s="2" t="s">
        <v>109</v>
      </c>
    </row>
    <row r="361" spans="1:8" x14ac:dyDescent="0.2">
      <c r="A361" s="2" t="s">
        <v>71</v>
      </c>
      <c r="B361" s="6" t="s">
        <v>170</v>
      </c>
      <c r="C361" s="7" t="s">
        <v>59</v>
      </c>
      <c r="D361" s="7" t="s">
        <v>25</v>
      </c>
      <c r="E361" s="7" t="s">
        <v>171</v>
      </c>
      <c r="F361" s="2" t="s">
        <v>475</v>
      </c>
      <c r="G361" s="2" t="s">
        <v>161</v>
      </c>
    </row>
    <row r="363" spans="1:8" x14ac:dyDescent="0.2">
      <c r="A363" s="19" t="s">
        <v>476</v>
      </c>
      <c r="B363" s="19"/>
      <c r="C363" s="19"/>
      <c r="D363" s="19"/>
      <c r="E363" s="19"/>
      <c r="F363" s="19"/>
      <c r="G363" s="19"/>
      <c r="H363" s="19"/>
    </row>
    <row r="364" spans="1:8" x14ac:dyDescent="0.2">
      <c r="A364" s="2" t="s">
        <v>17</v>
      </c>
      <c r="B364" s="6" t="s">
        <v>183</v>
      </c>
      <c r="C364" s="7" t="s">
        <v>43</v>
      </c>
      <c r="D364" s="7" t="s">
        <v>20</v>
      </c>
      <c r="E364" s="7" t="s">
        <v>21</v>
      </c>
      <c r="F364" s="2" t="s">
        <v>477</v>
      </c>
      <c r="G364" s="2" t="s">
        <v>23</v>
      </c>
      <c r="H364" s="2" t="s">
        <v>20</v>
      </c>
    </row>
    <row r="365" spans="1:8" x14ac:dyDescent="0.2">
      <c r="A365" s="2" t="s">
        <v>25</v>
      </c>
      <c r="B365" s="6" t="s">
        <v>253</v>
      </c>
      <c r="C365" s="7" t="s">
        <v>59</v>
      </c>
      <c r="D365" s="7" t="s">
        <v>20</v>
      </c>
      <c r="E365" s="7" t="s">
        <v>27</v>
      </c>
      <c r="F365" s="2" t="s">
        <v>478</v>
      </c>
      <c r="G365" s="2" t="s">
        <v>187</v>
      </c>
      <c r="H365" s="2" t="s">
        <v>20</v>
      </c>
    </row>
    <row r="366" spans="1:8" x14ac:dyDescent="0.2">
      <c r="A366" s="2" t="s">
        <v>30</v>
      </c>
      <c r="B366" s="6" t="s">
        <v>257</v>
      </c>
      <c r="C366" s="7" t="s">
        <v>59</v>
      </c>
      <c r="D366" s="7" t="s">
        <v>17</v>
      </c>
      <c r="E366" s="7" t="s">
        <v>219</v>
      </c>
      <c r="F366" s="2" t="s">
        <v>479</v>
      </c>
      <c r="G366" s="2" t="s">
        <v>35</v>
      </c>
      <c r="H366" s="2" t="s">
        <v>20</v>
      </c>
    </row>
    <row r="367" spans="1:8" x14ac:dyDescent="0.2">
      <c r="A367" s="2" t="s">
        <v>36</v>
      </c>
      <c r="B367" s="6" t="s">
        <v>192</v>
      </c>
      <c r="C367" s="7" t="s">
        <v>32</v>
      </c>
      <c r="D367" s="7" t="s">
        <v>25</v>
      </c>
      <c r="E367" s="7" t="s">
        <v>33</v>
      </c>
      <c r="F367" s="2" t="s">
        <v>480</v>
      </c>
      <c r="G367" s="2" t="s">
        <v>145</v>
      </c>
      <c r="H367" s="2" t="s">
        <v>17</v>
      </c>
    </row>
    <row r="368" spans="1:8" x14ac:dyDescent="0.2">
      <c r="A368" s="2" t="s">
        <v>41</v>
      </c>
      <c r="B368" s="6" t="s">
        <v>188</v>
      </c>
      <c r="C368" s="7" t="s">
        <v>59</v>
      </c>
      <c r="D368" s="7" t="s">
        <v>25</v>
      </c>
      <c r="E368" s="7" t="s">
        <v>33</v>
      </c>
      <c r="F368" s="2" t="s">
        <v>481</v>
      </c>
      <c r="G368" s="2" t="s">
        <v>482</v>
      </c>
      <c r="H368" s="2" t="s">
        <v>17</v>
      </c>
    </row>
    <row r="369" spans="1:8" x14ac:dyDescent="0.2">
      <c r="A369" s="2" t="s">
        <v>47</v>
      </c>
      <c r="B369" s="6" t="s">
        <v>185</v>
      </c>
      <c r="C369" s="7" t="s">
        <v>95</v>
      </c>
      <c r="D369" s="7" t="s">
        <v>17</v>
      </c>
      <c r="E369" s="7" t="s">
        <v>54</v>
      </c>
      <c r="F369" s="2" t="s">
        <v>483</v>
      </c>
      <c r="G369" s="2" t="s">
        <v>46</v>
      </c>
      <c r="H369" s="2" t="s">
        <v>17</v>
      </c>
    </row>
    <row r="370" spans="1:8" x14ac:dyDescent="0.2">
      <c r="A370" s="2" t="s">
        <v>52</v>
      </c>
      <c r="B370" s="6" t="s">
        <v>190</v>
      </c>
      <c r="C370" s="7" t="s">
        <v>19</v>
      </c>
      <c r="D370" s="7" t="s">
        <v>20</v>
      </c>
      <c r="E370" s="7" t="s">
        <v>100</v>
      </c>
      <c r="F370" s="2" t="s">
        <v>484</v>
      </c>
      <c r="G370" s="2" t="s">
        <v>56</v>
      </c>
      <c r="H370" s="2" t="s">
        <v>17</v>
      </c>
    </row>
    <row r="371" spans="1:8" x14ac:dyDescent="0.2">
      <c r="A371" s="2" t="s">
        <v>57</v>
      </c>
      <c r="B371" s="6" t="s">
        <v>195</v>
      </c>
      <c r="C371" s="7" t="s">
        <v>59</v>
      </c>
      <c r="D371" s="7" t="s">
        <v>25</v>
      </c>
      <c r="E371" s="7" t="s">
        <v>96</v>
      </c>
      <c r="F371" s="2" t="s">
        <v>485</v>
      </c>
      <c r="G371" s="2" t="s">
        <v>62</v>
      </c>
      <c r="H371" s="2" t="s">
        <v>25</v>
      </c>
    </row>
    <row r="372" spans="1:8" x14ac:dyDescent="0.2">
      <c r="A372" s="2" t="s">
        <v>63</v>
      </c>
      <c r="B372" s="6" t="s">
        <v>199</v>
      </c>
      <c r="C372" s="7" t="s">
        <v>59</v>
      </c>
      <c r="D372" s="7" t="s">
        <v>30</v>
      </c>
      <c r="E372" s="7" t="s">
        <v>27</v>
      </c>
      <c r="F372" s="2" t="s">
        <v>486</v>
      </c>
      <c r="G372" s="2" t="s">
        <v>319</v>
      </c>
      <c r="H372" s="2" t="s">
        <v>25</v>
      </c>
    </row>
    <row r="373" spans="1:8" x14ac:dyDescent="0.2">
      <c r="A373" s="2" t="s">
        <v>67</v>
      </c>
      <c r="B373" s="6" t="s">
        <v>201</v>
      </c>
      <c r="C373" s="7" t="s">
        <v>19</v>
      </c>
      <c r="D373" s="7" t="s">
        <v>30</v>
      </c>
      <c r="E373" s="7" t="s">
        <v>38</v>
      </c>
      <c r="F373" s="2" t="s">
        <v>487</v>
      </c>
      <c r="G373" s="2" t="s">
        <v>161</v>
      </c>
      <c r="H373" s="2" t="s">
        <v>30</v>
      </c>
    </row>
    <row r="374" spans="1:8" x14ac:dyDescent="0.2">
      <c r="B374" s="6" t="s">
        <v>265</v>
      </c>
      <c r="C374" s="7" t="s">
        <v>59</v>
      </c>
      <c r="D374" s="7" t="s">
        <v>30</v>
      </c>
      <c r="E374" s="7" t="s">
        <v>204</v>
      </c>
      <c r="F374" s="2" t="s">
        <v>266</v>
      </c>
    </row>
    <row r="375" spans="1:8" x14ac:dyDescent="0.2">
      <c r="B375" s="6"/>
      <c r="C375" s="7"/>
      <c r="D375" s="7"/>
      <c r="E375" s="7"/>
    </row>
    <row r="376" spans="1:8" x14ac:dyDescent="0.2">
      <c r="A376" s="19" t="s">
        <v>488</v>
      </c>
      <c r="B376" s="19"/>
      <c r="C376" s="19"/>
      <c r="D376" s="19"/>
      <c r="E376" s="19"/>
      <c r="F376" s="19"/>
      <c r="G376" s="19"/>
      <c r="H376" s="19"/>
    </row>
    <row r="377" spans="1:8" x14ac:dyDescent="0.2">
      <c r="A377" s="2" t="s">
        <v>17</v>
      </c>
      <c r="B377" s="6" t="s">
        <v>207</v>
      </c>
      <c r="C377" s="7" t="s">
        <v>59</v>
      </c>
      <c r="D377" s="7" t="s">
        <v>20</v>
      </c>
      <c r="E377" s="7" t="s">
        <v>38</v>
      </c>
      <c r="F377" s="2" t="s">
        <v>489</v>
      </c>
      <c r="G377" s="2" t="s">
        <v>209</v>
      </c>
      <c r="H377" s="2" t="s">
        <v>20</v>
      </c>
    </row>
    <row r="378" spans="1:8" x14ac:dyDescent="0.2">
      <c r="A378" s="2" t="s">
        <v>25</v>
      </c>
      <c r="B378" s="6" t="s">
        <v>221</v>
      </c>
      <c r="C378" s="7" t="s">
        <v>19</v>
      </c>
      <c r="D378" s="7" t="s">
        <v>25</v>
      </c>
      <c r="E378" s="7" t="s">
        <v>219</v>
      </c>
      <c r="F378" s="2" t="s">
        <v>490</v>
      </c>
      <c r="G378" s="2" t="s">
        <v>29</v>
      </c>
      <c r="H378" s="2" t="s">
        <v>25</v>
      </c>
    </row>
    <row r="379" spans="1:8" x14ac:dyDescent="0.2">
      <c r="A379" s="2" t="s">
        <v>30</v>
      </c>
      <c r="B379" s="6" t="s">
        <v>210</v>
      </c>
      <c r="C379" s="7" t="s">
        <v>95</v>
      </c>
      <c r="D379" s="7" t="s">
        <v>17</v>
      </c>
      <c r="E379" s="7" t="s">
        <v>21</v>
      </c>
      <c r="F379" s="2" t="s">
        <v>491</v>
      </c>
      <c r="G379" s="2" t="s">
        <v>35</v>
      </c>
      <c r="H379" s="2" t="s">
        <v>25</v>
      </c>
    </row>
    <row r="380" spans="1:8" x14ac:dyDescent="0.2">
      <c r="A380" s="2" t="s">
        <v>36</v>
      </c>
      <c r="B380" s="6" t="s">
        <v>216</v>
      </c>
      <c r="C380" s="7" t="s">
        <v>95</v>
      </c>
      <c r="D380" s="7" t="s">
        <v>25</v>
      </c>
      <c r="E380" s="7" t="s">
        <v>54</v>
      </c>
      <c r="F380" s="2" t="s">
        <v>492</v>
      </c>
      <c r="G380" s="2" t="s">
        <v>145</v>
      </c>
      <c r="H380" s="2" t="s">
        <v>25</v>
      </c>
    </row>
    <row r="381" spans="1:8" x14ac:dyDescent="0.2">
      <c r="A381" s="2" t="s">
        <v>41</v>
      </c>
      <c r="B381" s="6" t="s">
        <v>214</v>
      </c>
      <c r="C381" s="7" t="s">
        <v>32</v>
      </c>
      <c r="D381" s="7" t="s">
        <v>17</v>
      </c>
      <c r="E381" s="7" t="s">
        <v>33</v>
      </c>
      <c r="F381" s="2" t="s">
        <v>493</v>
      </c>
      <c r="G381" s="2" t="s">
        <v>194</v>
      </c>
      <c r="H381" s="2" t="s">
        <v>25</v>
      </c>
    </row>
    <row r="382" spans="1:8" x14ac:dyDescent="0.2">
      <c r="A382" s="2" t="s">
        <v>47</v>
      </c>
      <c r="B382" s="6" t="s">
        <v>276</v>
      </c>
      <c r="C382" s="7" t="s">
        <v>95</v>
      </c>
      <c r="D382" s="7" t="s">
        <v>25</v>
      </c>
      <c r="E382" s="7" t="s">
        <v>163</v>
      </c>
      <c r="F382" s="2" t="s">
        <v>494</v>
      </c>
      <c r="G382" s="2" t="s">
        <v>46</v>
      </c>
      <c r="H382" s="2" t="s">
        <v>30</v>
      </c>
    </row>
    <row r="384" spans="1:8" x14ac:dyDescent="0.2">
      <c r="A384" s="19" t="s">
        <v>495</v>
      </c>
      <c r="B384" s="19"/>
      <c r="C384" s="19"/>
      <c r="D384" s="19"/>
      <c r="E384" s="19"/>
      <c r="F384" s="19"/>
      <c r="G384" s="19"/>
      <c r="H384" s="19"/>
    </row>
    <row r="385" spans="1:8" x14ac:dyDescent="0.2">
      <c r="A385" s="2" t="s">
        <v>17</v>
      </c>
      <c r="B385" s="6" t="s">
        <v>31</v>
      </c>
      <c r="C385" s="7" t="s">
        <v>32</v>
      </c>
      <c r="D385" s="7" t="s">
        <v>20</v>
      </c>
      <c r="E385" s="7" t="s">
        <v>33</v>
      </c>
      <c r="F385" s="2" t="s">
        <v>496</v>
      </c>
      <c r="G385" s="2" t="s">
        <v>209</v>
      </c>
      <c r="H385" s="2" t="s">
        <v>17</v>
      </c>
    </row>
    <row r="386" spans="1:8" x14ac:dyDescent="0.2">
      <c r="A386" s="2" t="s">
        <v>25</v>
      </c>
      <c r="B386" s="6" t="s">
        <v>285</v>
      </c>
      <c r="C386" s="7" t="s">
        <v>43</v>
      </c>
      <c r="D386" s="7" t="s">
        <v>20</v>
      </c>
      <c r="E386" s="7" t="s">
        <v>100</v>
      </c>
      <c r="F386" s="2" t="s">
        <v>497</v>
      </c>
      <c r="G386" s="2" t="s">
        <v>29</v>
      </c>
      <c r="H386" s="2" t="s">
        <v>17</v>
      </c>
    </row>
    <row r="387" spans="1:8" x14ac:dyDescent="0.2">
      <c r="A387" s="2" t="s">
        <v>30</v>
      </c>
      <c r="B387" s="6" t="s">
        <v>224</v>
      </c>
      <c r="C387" s="7" t="s">
        <v>59</v>
      </c>
      <c r="D387" s="7" t="s">
        <v>17</v>
      </c>
      <c r="E387" s="7" t="s">
        <v>219</v>
      </c>
      <c r="F387" s="2" t="s">
        <v>498</v>
      </c>
      <c r="G387" s="2" t="s">
        <v>35</v>
      </c>
      <c r="H387" s="2" t="s">
        <v>17</v>
      </c>
    </row>
    <row r="388" spans="1:8" x14ac:dyDescent="0.2">
      <c r="A388" s="2" t="s">
        <v>36</v>
      </c>
      <c r="B388" s="6" t="s">
        <v>226</v>
      </c>
      <c r="C388" s="7" t="s">
        <v>32</v>
      </c>
      <c r="D388" s="7" t="s">
        <v>20</v>
      </c>
      <c r="E388" s="7" t="s">
        <v>21</v>
      </c>
      <c r="F388" s="2" t="s">
        <v>499</v>
      </c>
      <c r="G388" s="2" t="s">
        <v>145</v>
      </c>
      <c r="H388" s="2" t="s">
        <v>17</v>
      </c>
    </row>
    <row r="389" spans="1:8" x14ac:dyDescent="0.2">
      <c r="A389" s="2" t="s">
        <v>41</v>
      </c>
      <c r="B389" s="6" t="s">
        <v>232</v>
      </c>
      <c r="C389" s="7" t="s">
        <v>95</v>
      </c>
      <c r="D389" s="7" t="s">
        <v>17</v>
      </c>
      <c r="E389" s="7" t="s">
        <v>44</v>
      </c>
      <c r="F389" s="2" t="s">
        <v>500</v>
      </c>
      <c r="G389" s="2" t="s">
        <v>194</v>
      </c>
      <c r="H389" s="2" t="s">
        <v>17</v>
      </c>
    </row>
    <row r="390" spans="1:8" x14ac:dyDescent="0.2">
      <c r="A390" s="2" t="s">
        <v>47</v>
      </c>
      <c r="B390" s="6" t="s">
        <v>228</v>
      </c>
      <c r="C390" s="7" t="s">
        <v>19</v>
      </c>
      <c r="D390" s="7" t="s">
        <v>17</v>
      </c>
      <c r="E390" s="7" t="s">
        <v>60</v>
      </c>
      <c r="F390" s="2" t="s">
        <v>501</v>
      </c>
      <c r="G390" s="2" t="s">
        <v>51</v>
      </c>
      <c r="H390" s="2" t="s">
        <v>17</v>
      </c>
    </row>
    <row r="391" spans="1:8" x14ac:dyDescent="0.2">
      <c r="A391" s="2" t="s">
        <v>52</v>
      </c>
      <c r="B391" s="6" t="s">
        <v>230</v>
      </c>
      <c r="C391" s="7" t="s">
        <v>19</v>
      </c>
      <c r="D391" s="7" t="s">
        <v>20</v>
      </c>
      <c r="E391" s="7" t="s">
        <v>54</v>
      </c>
      <c r="F391" s="2" t="s">
        <v>502</v>
      </c>
      <c r="G391" s="2" t="s">
        <v>56</v>
      </c>
      <c r="H391" s="2" t="s">
        <v>25</v>
      </c>
    </row>
    <row r="392" spans="1:8" x14ac:dyDescent="0.2">
      <c r="A392" s="2" t="s">
        <v>57</v>
      </c>
      <c r="B392" s="6" t="s">
        <v>64</v>
      </c>
      <c r="C392" s="7" t="s">
        <v>43</v>
      </c>
      <c r="D392" s="7" t="s">
        <v>25</v>
      </c>
      <c r="E392" s="7" t="s">
        <v>60</v>
      </c>
      <c r="F392" s="2" t="s">
        <v>503</v>
      </c>
      <c r="G392" s="2" t="s">
        <v>154</v>
      </c>
      <c r="H392" s="2" t="s">
        <v>25</v>
      </c>
    </row>
    <row r="393" spans="1:8" x14ac:dyDescent="0.2">
      <c r="A393" s="2" t="s">
        <v>63</v>
      </c>
      <c r="B393" s="6" t="s">
        <v>53</v>
      </c>
      <c r="C393" s="7" t="s">
        <v>43</v>
      </c>
      <c r="D393" s="7" t="s">
        <v>17</v>
      </c>
      <c r="E393" s="7" t="s">
        <v>54</v>
      </c>
      <c r="F393" s="2" t="s">
        <v>504</v>
      </c>
      <c r="G393" s="2" t="s">
        <v>66</v>
      </c>
      <c r="H393" s="2" t="s">
        <v>25</v>
      </c>
    </row>
    <row r="394" spans="1:8" x14ac:dyDescent="0.2">
      <c r="A394" s="2" t="s">
        <v>67</v>
      </c>
      <c r="B394" s="6" t="s">
        <v>234</v>
      </c>
      <c r="C394" s="7" t="s">
        <v>59</v>
      </c>
      <c r="D394" s="7" t="s">
        <v>25</v>
      </c>
      <c r="E394" s="7" t="s">
        <v>96</v>
      </c>
      <c r="F394" s="2" t="s">
        <v>505</v>
      </c>
      <c r="G394" s="2" t="s">
        <v>70</v>
      </c>
      <c r="H394" s="2" t="s">
        <v>25</v>
      </c>
    </row>
    <row r="395" spans="1:8" x14ac:dyDescent="0.2">
      <c r="A395" s="2" t="s">
        <v>71</v>
      </c>
      <c r="B395" s="6" t="s">
        <v>102</v>
      </c>
      <c r="C395" s="7" t="s">
        <v>95</v>
      </c>
      <c r="D395" s="7" t="s">
        <v>30</v>
      </c>
      <c r="E395" s="7" t="s">
        <v>27</v>
      </c>
      <c r="F395" s="2" t="s">
        <v>506</v>
      </c>
      <c r="G395" s="2" t="s">
        <v>161</v>
      </c>
      <c r="H395" s="2" t="s">
        <v>30</v>
      </c>
    </row>
    <row r="396" spans="1:8" x14ac:dyDescent="0.2">
      <c r="A396" s="2" t="s">
        <v>75</v>
      </c>
      <c r="B396" s="6" t="s">
        <v>99</v>
      </c>
      <c r="C396" s="7" t="s">
        <v>95</v>
      </c>
      <c r="D396" s="7" t="s">
        <v>30</v>
      </c>
      <c r="E396" s="7" t="s">
        <v>100</v>
      </c>
      <c r="F396" s="2" t="s">
        <v>507</v>
      </c>
      <c r="G396" s="2" t="s">
        <v>79</v>
      </c>
      <c r="H396" s="2" t="s">
        <v>30</v>
      </c>
    </row>
    <row r="397" spans="1:8" x14ac:dyDescent="0.2">
      <c r="A397" s="2" t="s">
        <v>80</v>
      </c>
      <c r="B397" s="6" t="s">
        <v>72</v>
      </c>
      <c r="C397" s="7" t="s">
        <v>19</v>
      </c>
      <c r="D397" s="7" t="s">
        <v>25</v>
      </c>
      <c r="E397" s="7" t="s">
        <v>54</v>
      </c>
      <c r="F397" s="2" t="s">
        <v>508</v>
      </c>
      <c r="G397" s="2" t="s">
        <v>118</v>
      </c>
      <c r="H397" s="2" t="s">
        <v>30</v>
      </c>
    </row>
    <row r="398" spans="1:8" x14ac:dyDescent="0.2">
      <c r="A398" s="2" t="s">
        <v>84</v>
      </c>
      <c r="B398" s="6" t="s">
        <v>129</v>
      </c>
      <c r="C398" s="7" t="s">
        <v>95</v>
      </c>
      <c r="D398" s="7" t="s">
        <v>30</v>
      </c>
      <c r="E398" s="7" t="s">
        <v>100</v>
      </c>
      <c r="F398" s="2" t="s">
        <v>509</v>
      </c>
      <c r="G398" s="2" t="s">
        <v>169</v>
      </c>
      <c r="H398" s="2" t="s">
        <v>109</v>
      </c>
    </row>
    <row r="399" spans="1:8" x14ac:dyDescent="0.2">
      <c r="A399" s="2" t="s">
        <v>88</v>
      </c>
      <c r="B399" s="6" t="s">
        <v>119</v>
      </c>
      <c r="C399" s="7" t="s">
        <v>95</v>
      </c>
      <c r="D399" s="7" t="s">
        <v>30</v>
      </c>
      <c r="E399" s="7" t="s">
        <v>27</v>
      </c>
      <c r="F399" s="2" t="s">
        <v>510</v>
      </c>
      <c r="G399" s="2" t="s">
        <v>92</v>
      </c>
      <c r="H399" s="2" t="s">
        <v>109</v>
      </c>
    </row>
    <row r="400" spans="1:8" x14ac:dyDescent="0.2">
      <c r="A400" s="2" t="s">
        <v>93</v>
      </c>
      <c r="B400" s="6" t="s">
        <v>326</v>
      </c>
      <c r="C400" s="7" t="s">
        <v>95</v>
      </c>
      <c r="D400" s="7" t="s">
        <v>30</v>
      </c>
      <c r="E400" s="7" t="s">
        <v>110</v>
      </c>
      <c r="F400" s="2" t="s">
        <v>511</v>
      </c>
      <c r="G400" s="2" t="s">
        <v>84</v>
      </c>
      <c r="H400" s="2" t="s">
        <v>109</v>
      </c>
    </row>
    <row r="401" spans="1:8" x14ac:dyDescent="0.2">
      <c r="A401" s="2" t="s">
        <v>98</v>
      </c>
      <c r="B401" s="6" t="s">
        <v>126</v>
      </c>
      <c r="C401" s="7" t="s">
        <v>19</v>
      </c>
      <c r="D401" s="7" t="s">
        <v>109</v>
      </c>
      <c r="E401" s="7" t="s">
        <v>77</v>
      </c>
      <c r="F401" s="2" t="s">
        <v>512</v>
      </c>
      <c r="G401" s="2" t="s">
        <v>177</v>
      </c>
    </row>
    <row r="403" spans="1:8" x14ac:dyDescent="0.2">
      <c r="A403" s="19" t="s">
        <v>513</v>
      </c>
      <c r="B403" s="19"/>
      <c r="C403" s="19"/>
      <c r="D403" s="19"/>
      <c r="E403" s="19"/>
      <c r="F403" s="19"/>
      <c r="G403" s="19"/>
      <c r="H403" s="19"/>
    </row>
    <row r="404" spans="1:8" x14ac:dyDescent="0.2">
      <c r="A404" s="2" t="s">
        <v>17</v>
      </c>
      <c r="B404" s="6" t="s">
        <v>237</v>
      </c>
      <c r="C404" s="7" t="s">
        <v>95</v>
      </c>
      <c r="D404" s="7" t="s">
        <v>20</v>
      </c>
      <c r="E404" s="7" t="s">
        <v>21</v>
      </c>
      <c r="F404" s="2" t="s">
        <v>514</v>
      </c>
      <c r="G404" s="2" t="s">
        <v>209</v>
      </c>
      <c r="H404" s="2" t="s">
        <v>24</v>
      </c>
    </row>
    <row r="405" spans="1:8" x14ac:dyDescent="0.2">
      <c r="A405" s="2" t="s">
        <v>25</v>
      </c>
      <c r="B405" s="6" t="s">
        <v>137</v>
      </c>
      <c r="C405" s="7" t="s">
        <v>19</v>
      </c>
      <c r="D405" s="7" t="s">
        <v>17</v>
      </c>
      <c r="E405" s="7" t="s">
        <v>38</v>
      </c>
      <c r="F405" s="2" t="s">
        <v>515</v>
      </c>
      <c r="G405" s="2" t="s">
        <v>29</v>
      </c>
      <c r="H405" s="2" t="s">
        <v>20</v>
      </c>
    </row>
    <row r="406" spans="1:8" x14ac:dyDescent="0.2">
      <c r="A406" s="2" t="s">
        <v>30</v>
      </c>
      <c r="B406" s="6" t="s">
        <v>243</v>
      </c>
      <c r="C406" s="7" t="s">
        <v>59</v>
      </c>
      <c r="D406" s="7" t="s">
        <v>20</v>
      </c>
      <c r="E406" s="7" t="s">
        <v>38</v>
      </c>
      <c r="F406" s="2" t="s">
        <v>516</v>
      </c>
      <c r="G406" s="2" t="s">
        <v>35</v>
      </c>
      <c r="H406" s="2" t="s">
        <v>17</v>
      </c>
    </row>
    <row r="407" spans="1:8" x14ac:dyDescent="0.2">
      <c r="A407" s="2" t="s">
        <v>36</v>
      </c>
      <c r="B407" s="6" t="s">
        <v>245</v>
      </c>
      <c r="C407" s="7" t="s">
        <v>59</v>
      </c>
      <c r="D407" s="7" t="s">
        <v>25</v>
      </c>
      <c r="E407" s="7" t="s">
        <v>27</v>
      </c>
      <c r="F407" s="2" t="s">
        <v>517</v>
      </c>
      <c r="G407" s="2" t="s">
        <v>145</v>
      </c>
      <c r="H407" s="2" t="s">
        <v>25</v>
      </c>
    </row>
    <row r="408" spans="1:8" x14ac:dyDescent="0.2">
      <c r="A408" s="2" t="s">
        <v>41</v>
      </c>
      <c r="B408" s="6" t="s">
        <v>212</v>
      </c>
      <c r="C408" s="7" t="s">
        <v>19</v>
      </c>
      <c r="D408" s="7" t="s">
        <v>17</v>
      </c>
      <c r="E408" s="7" t="s">
        <v>54</v>
      </c>
      <c r="F408" s="2" t="s">
        <v>518</v>
      </c>
      <c r="G408" s="2" t="s">
        <v>46</v>
      </c>
      <c r="H408" s="2" t="s">
        <v>25</v>
      </c>
    </row>
    <row r="409" spans="1:8" x14ac:dyDescent="0.2">
      <c r="A409" s="2" t="s">
        <v>47</v>
      </c>
      <c r="B409" s="6" t="s">
        <v>247</v>
      </c>
      <c r="C409" s="7" t="s">
        <v>95</v>
      </c>
      <c r="D409" s="7" t="s">
        <v>17</v>
      </c>
      <c r="E409" s="7" t="s">
        <v>248</v>
      </c>
      <c r="F409" s="2" t="s">
        <v>519</v>
      </c>
      <c r="G409" s="2" t="s">
        <v>46</v>
      </c>
      <c r="H409" s="2" t="s">
        <v>25</v>
      </c>
    </row>
    <row r="410" spans="1:8" x14ac:dyDescent="0.2">
      <c r="A410" s="2" t="s">
        <v>52</v>
      </c>
      <c r="B410" s="6" t="s">
        <v>167</v>
      </c>
      <c r="C410" s="7" t="s">
        <v>32</v>
      </c>
      <c r="D410" s="7" t="s">
        <v>109</v>
      </c>
      <c r="E410" s="7" t="s">
        <v>27</v>
      </c>
      <c r="F410" s="2" t="s">
        <v>520</v>
      </c>
      <c r="G410" s="2" t="s">
        <v>151</v>
      </c>
      <c r="H410" s="2" t="s">
        <v>109</v>
      </c>
    </row>
    <row r="411" spans="1:8" x14ac:dyDescent="0.2">
      <c r="A411" s="2" t="s">
        <v>57</v>
      </c>
      <c r="B411" s="6" t="s">
        <v>159</v>
      </c>
      <c r="C411" s="7" t="s">
        <v>95</v>
      </c>
      <c r="D411" s="7" t="s">
        <v>25</v>
      </c>
      <c r="E411" s="7" t="s">
        <v>54</v>
      </c>
      <c r="F411" s="2" t="s">
        <v>521</v>
      </c>
      <c r="G411" s="2" t="s">
        <v>62</v>
      </c>
      <c r="H411" s="2" t="s">
        <v>109</v>
      </c>
    </row>
    <row r="412" spans="1:8" x14ac:dyDescent="0.2">
      <c r="A412" s="2" t="s">
        <v>63</v>
      </c>
      <c r="B412" s="6" t="s">
        <v>162</v>
      </c>
      <c r="C412" s="7" t="s">
        <v>19</v>
      </c>
      <c r="D412" s="7" t="s">
        <v>25</v>
      </c>
      <c r="E412" s="7" t="s">
        <v>163</v>
      </c>
      <c r="F412" s="2" t="s">
        <v>522</v>
      </c>
      <c r="G412" s="2" t="s">
        <v>66</v>
      </c>
      <c r="H412" s="2" t="s">
        <v>109</v>
      </c>
    </row>
    <row r="413" spans="1:8" x14ac:dyDescent="0.2">
      <c r="A413" s="2" t="s">
        <v>67</v>
      </c>
      <c r="B413" s="6" t="s">
        <v>172</v>
      </c>
      <c r="C413" s="7" t="s">
        <v>95</v>
      </c>
      <c r="D413" s="7" t="s">
        <v>109</v>
      </c>
      <c r="E413" s="7" t="s">
        <v>77</v>
      </c>
      <c r="F413" s="2" t="s">
        <v>523</v>
      </c>
      <c r="G413" s="2" t="s">
        <v>70</v>
      </c>
      <c r="H413" s="2" t="s">
        <v>109</v>
      </c>
    </row>
    <row r="414" spans="1:8" x14ac:dyDescent="0.2">
      <c r="A414" s="2" t="s">
        <v>71</v>
      </c>
      <c r="B414" s="6" t="s">
        <v>174</v>
      </c>
      <c r="C414" s="7" t="s">
        <v>19</v>
      </c>
      <c r="D414" s="7" t="s">
        <v>175</v>
      </c>
      <c r="E414" s="7" t="s">
        <v>77</v>
      </c>
      <c r="F414" s="2" t="s">
        <v>524</v>
      </c>
      <c r="G414" s="2" t="s">
        <v>74</v>
      </c>
    </row>
    <row r="415" spans="1:8" x14ac:dyDescent="0.2">
      <c r="A415" s="2" t="s">
        <v>75</v>
      </c>
      <c r="B415" s="6" t="s">
        <v>180</v>
      </c>
      <c r="C415" s="7" t="s">
        <v>59</v>
      </c>
      <c r="D415" s="7" t="s">
        <v>175</v>
      </c>
      <c r="E415" s="7" t="s">
        <v>77</v>
      </c>
      <c r="F415" s="2" t="s">
        <v>525</v>
      </c>
      <c r="G415" s="2" t="s">
        <v>79</v>
      </c>
    </row>
    <row r="417" spans="1:8" x14ac:dyDescent="0.2">
      <c r="A417" s="19" t="s">
        <v>526</v>
      </c>
      <c r="B417" s="19"/>
      <c r="C417" s="19"/>
      <c r="D417" s="19"/>
      <c r="E417" s="19"/>
      <c r="F417" s="19"/>
      <c r="G417" s="19"/>
      <c r="H417" s="19"/>
    </row>
    <row r="418" spans="1:8" x14ac:dyDescent="0.2">
      <c r="A418" s="2" t="s">
        <v>17</v>
      </c>
      <c r="B418" s="6" t="s">
        <v>251</v>
      </c>
      <c r="C418" s="7" t="s">
        <v>19</v>
      </c>
      <c r="D418" s="7" t="s">
        <v>20</v>
      </c>
      <c r="E418" s="7"/>
      <c r="F418" s="2" t="s">
        <v>527</v>
      </c>
      <c r="H418" s="2" t="s">
        <v>24</v>
      </c>
    </row>
    <row r="419" spans="1:8" x14ac:dyDescent="0.2">
      <c r="B419" s="6" t="s">
        <v>183</v>
      </c>
      <c r="C419" s="7" t="s">
        <v>43</v>
      </c>
      <c r="D419" s="7" t="s">
        <v>20</v>
      </c>
      <c r="E419" s="7"/>
    </row>
    <row r="420" spans="1:8" x14ac:dyDescent="0.2">
      <c r="B420" s="6" t="s">
        <v>226</v>
      </c>
      <c r="C420" s="7" t="s">
        <v>32</v>
      </c>
      <c r="D420" s="7" t="s">
        <v>20</v>
      </c>
      <c r="E420" s="7"/>
    </row>
    <row r="421" spans="1:8" x14ac:dyDescent="0.2">
      <c r="B421" s="6" t="s">
        <v>18</v>
      </c>
      <c r="C421" s="7" t="s">
        <v>19</v>
      </c>
      <c r="D421" s="7" t="s">
        <v>20</v>
      </c>
      <c r="E421" s="7" t="s">
        <v>21</v>
      </c>
      <c r="F421" s="2" t="s">
        <v>528</v>
      </c>
      <c r="G421" s="2" t="s">
        <v>209</v>
      </c>
    </row>
    <row r="423" spans="1:8" x14ac:dyDescent="0.2">
      <c r="A423" s="2" t="s">
        <v>25</v>
      </c>
      <c r="B423" s="6" t="s">
        <v>199</v>
      </c>
      <c r="C423" s="7" t="s">
        <v>59</v>
      </c>
      <c r="D423" s="7" t="s">
        <v>30</v>
      </c>
      <c r="E423" s="7"/>
      <c r="F423" s="2" t="s">
        <v>498</v>
      </c>
      <c r="H423" s="2" t="s">
        <v>25</v>
      </c>
    </row>
    <row r="424" spans="1:8" x14ac:dyDescent="0.2">
      <c r="B424" s="6" t="s">
        <v>253</v>
      </c>
      <c r="C424" s="7" t="s">
        <v>59</v>
      </c>
      <c r="D424" s="7" t="s">
        <v>20</v>
      </c>
      <c r="E424" s="7"/>
    </row>
    <row r="425" spans="1:8" x14ac:dyDescent="0.2">
      <c r="B425" s="6" t="s">
        <v>119</v>
      </c>
      <c r="C425" s="7" t="s">
        <v>95</v>
      </c>
      <c r="D425" s="7" t="s">
        <v>30</v>
      </c>
      <c r="E425" s="7"/>
    </row>
    <row r="426" spans="1:8" x14ac:dyDescent="0.2">
      <c r="B426" s="6" t="s">
        <v>26</v>
      </c>
      <c r="C426" s="7" t="s">
        <v>19</v>
      </c>
      <c r="D426" s="7" t="s">
        <v>20</v>
      </c>
      <c r="E426" s="7" t="s">
        <v>27</v>
      </c>
      <c r="F426" s="2" t="s">
        <v>529</v>
      </c>
      <c r="G426" s="2" t="s">
        <v>187</v>
      </c>
    </row>
    <row r="427" spans="1:8" x14ac:dyDescent="0.2">
      <c r="B427" s="6"/>
      <c r="C427" s="7"/>
      <c r="D427" s="7"/>
      <c r="E427" s="7"/>
    </row>
    <row r="428" spans="1:8" x14ac:dyDescent="0.2">
      <c r="A428" s="2" t="s">
        <v>30</v>
      </c>
      <c r="B428" s="6" t="s">
        <v>72</v>
      </c>
      <c r="C428" s="7" t="s">
        <v>19</v>
      </c>
      <c r="D428" s="7" t="s">
        <v>25</v>
      </c>
      <c r="E428" s="7"/>
      <c r="F428" s="2" t="s">
        <v>530</v>
      </c>
      <c r="H428" s="2" t="s">
        <v>30</v>
      </c>
    </row>
    <row r="429" spans="1:8" x14ac:dyDescent="0.2">
      <c r="B429" s="6" t="s">
        <v>185</v>
      </c>
      <c r="C429" s="7" t="s">
        <v>95</v>
      </c>
      <c r="D429" s="7" t="s">
        <v>17</v>
      </c>
      <c r="E429" s="7"/>
    </row>
    <row r="430" spans="1:8" x14ac:dyDescent="0.2">
      <c r="B430" s="6" t="s">
        <v>53</v>
      </c>
      <c r="C430" s="7" t="s">
        <v>43</v>
      </c>
      <c r="D430" s="7" t="s">
        <v>17</v>
      </c>
      <c r="E430" s="7"/>
    </row>
    <row r="431" spans="1:8" x14ac:dyDescent="0.2">
      <c r="B431" s="6" t="s">
        <v>230</v>
      </c>
      <c r="C431" s="7" t="s">
        <v>19</v>
      </c>
      <c r="D431" s="7" t="s">
        <v>20</v>
      </c>
      <c r="E431" s="7" t="s">
        <v>54</v>
      </c>
      <c r="F431" s="2" t="s">
        <v>531</v>
      </c>
      <c r="G431" s="2" t="s">
        <v>35</v>
      </c>
    </row>
    <row r="433" spans="1:8" x14ac:dyDescent="0.2">
      <c r="A433" s="2" t="s">
        <v>36</v>
      </c>
      <c r="B433" s="6" t="s">
        <v>68</v>
      </c>
      <c r="C433" s="7" t="s">
        <v>59</v>
      </c>
      <c r="D433" s="7" t="s">
        <v>25</v>
      </c>
      <c r="E433" s="7"/>
      <c r="F433" s="2" t="s">
        <v>532</v>
      </c>
      <c r="H433" s="2" t="s">
        <v>25</v>
      </c>
    </row>
    <row r="434" spans="1:8" x14ac:dyDescent="0.2">
      <c r="B434" s="6" t="s">
        <v>201</v>
      </c>
      <c r="C434" s="7" t="s">
        <v>19</v>
      </c>
      <c r="D434" s="7" t="s">
        <v>30</v>
      </c>
      <c r="E434" s="7"/>
    </row>
    <row r="435" spans="1:8" x14ac:dyDescent="0.2">
      <c r="B435" s="6" t="s">
        <v>264</v>
      </c>
      <c r="C435" s="7" t="s">
        <v>59</v>
      </c>
      <c r="D435" s="7" t="s">
        <v>30</v>
      </c>
      <c r="E435" s="7"/>
    </row>
    <row r="436" spans="1:8" x14ac:dyDescent="0.2">
      <c r="B436" s="6" t="s">
        <v>37</v>
      </c>
      <c r="C436" s="7" t="s">
        <v>19</v>
      </c>
      <c r="D436" s="7" t="s">
        <v>25</v>
      </c>
      <c r="E436" s="7" t="s">
        <v>38</v>
      </c>
      <c r="F436" s="2" t="s">
        <v>533</v>
      </c>
      <c r="G436" s="2" t="s">
        <v>145</v>
      </c>
    </row>
    <row r="438" spans="1:8" x14ac:dyDescent="0.2">
      <c r="A438" s="2" t="s">
        <v>41</v>
      </c>
      <c r="B438" s="6" t="s">
        <v>285</v>
      </c>
      <c r="C438" s="7" t="s">
        <v>43</v>
      </c>
      <c r="D438" s="7" t="s">
        <v>20</v>
      </c>
      <c r="E438" s="7"/>
      <c r="F438" s="2" t="s">
        <v>534</v>
      </c>
      <c r="H438" s="2" t="s">
        <v>17</v>
      </c>
    </row>
    <row r="439" spans="1:8" x14ac:dyDescent="0.2">
      <c r="B439" s="6" t="s">
        <v>129</v>
      </c>
      <c r="C439" s="7" t="s">
        <v>95</v>
      </c>
      <c r="D439" s="7" t="s">
        <v>30</v>
      </c>
      <c r="E439" s="7"/>
    </row>
    <row r="440" spans="1:8" x14ac:dyDescent="0.2">
      <c r="B440" s="6" t="s">
        <v>190</v>
      </c>
      <c r="C440" s="7" t="s">
        <v>19</v>
      </c>
      <c r="D440" s="7" t="s">
        <v>20</v>
      </c>
      <c r="E440" s="7"/>
    </row>
    <row r="441" spans="1:8" x14ac:dyDescent="0.2">
      <c r="B441" s="6" t="s">
        <v>99</v>
      </c>
      <c r="C441" s="7" t="s">
        <v>95</v>
      </c>
      <c r="D441" s="7" t="s">
        <v>30</v>
      </c>
      <c r="E441" s="7" t="s">
        <v>100</v>
      </c>
      <c r="F441" s="2" t="s">
        <v>535</v>
      </c>
      <c r="G441" s="2" t="s">
        <v>194</v>
      </c>
    </row>
    <row r="443" spans="1:8" x14ac:dyDescent="0.2">
      <c r="A443" s="2" t="s">
        <v>47</v>
      </c>
      <c r="B443" s="6" t="s">
        <v>76</v>
      </c>
      <c r="C443" s="7" t="s">
        <v>59</v>
      </c>
      <c r="D443" s="7" t="s">
        <v>30</v>
      </c>
      <c r="E443" s="7"/>
      <c r="F443" s="2" t="s">
        <v>536</v>
      </c>
      <c r="H443" s="2" t="s">
        <v>25</v>
      </c>
    </row>
    <row r="444" spans="1:8" x14ac:dyDescent="0.2">
      <c r="B444" s="6" t="s">
        <v>126</v>
      </c>
      <c r="C444" s="7" t="s">
        <v>19</v>
      </c>
      <c r="D444" s="7" t="s">
        <v>109</v>
      </c>
      <c r="E444" s="7"/>
    </row>
    <row r="445" spans="1:8" x14ac:dyDescent="0.2">
      <c r="B445" s="6" t="s">
        <v>116</v>
      </c>
      <c r="C445" s="7" t="s">
        <v>32</v>
      </c>
      <c r="D445" s="7" t="s">
        <v>30</v>
      </c>
      <c r="E445" s="7"/>
    </row>
    <row r="446" spans="1:8" x14ac:dyDescent="0.2">
      <c r="B446" s="6" t="s">
        <v>81</v>
      </c>
      <c r="C446" s="7" t="s">
        <v>32</v>
      </c>
      <c r="D446" s="7" t="s">
        <v>17</v>
      </c>
      <c r="E446" s="7" t="s">
        <v>77</v>
      </c>
      <c r="F446" s="2" t="s">
        <v>537</v>
      </c>
      <c r="G446" s="2" t="s">
        <v>46</v>
      </c>
    </row>
    <row r="448" spans="1:8" x14ac:dyDescent="0.2">
      <c r="A448" s="2" t="s">
        <v>52</v>
      </c>
      <c r="B448" s="6" t="s">
        <v>326</v>
      </c>
      <c r="C448" s="7" t="s">
        <v>95</v>
      </c>
      <c r="D448" s="7" t="s">
        <v>30</v>
      </c>
      <c r="E448" s="7"/>
      <c r="F448" s="2" t="s">
        <v>538</v>
      </c>
      <c r="H448" s="2" t="s">
        <v>30</v>
      </c>
    </row>
    <row r="449" spans="1:8" x14ac:dyDescent="0.2">
      <c r="B449" s="6" t="s">
        <v>132</v>
      </c>
      <c r="C449" s="7" t="s">
        <v>19</v>
      </c>
      <c r="D449" s="7" t="s">
        <v>30</v>
      </c>
      <c r="E449" s="7"/>
    </row>
    <row r="450" spans="1:8" x14ac:dyDescent="0.2">
      <c r="B450" s="6" t="s">
        <v>108</v>
      </c>
      <c r="C450" s="7" t="s">
        <v>59</v>
      </c>
      <c r="D450" s="7" t="s">
        <v>109</v>
      </c>
      <c r="E450" s="7"/>
    </row>
    <row r="451" spans="1:8" x14ac:dyDescent="0.2">
      <c r="B451" s="6" t="s">
        <v>263</v>
      </c>
      <c r="C451" s="7" t="s">
        <v>43</v>
      </c>
      <c r="D451" s="7" t="s">
        <v>20</v>
      </c>
      <c r="E451" s="7" t="s">
        <v>110</v>
      </c>
      <c r="F451" s="2" t="s">
        <v>539</v>
      </c>
      <c r="G451" s="2" t="s">
        <v>151</v>
      </c>
    </row>
    <row r="453" spans="1:8" x14ac:dyDescent="0.2">
      <c r="A453" s="19" t="s">
        <v>540</v>
      </c>
      <c r="B453" s="19"/>
      <c r="C453" s="19"/>
      <c r="D453" s="19"/>
      <c r="E453" s="19"/>
      <c r="F453" s="19"/>
      <c r="G453" s="19"/>
      <c r="H453" s="19"/>
    </row>
    <row r="454" spans="1:8" x14ac:dyDescent="0.2">
      <c r="A454" s="2" t="s">
        <v>17</v>
      </c>
      <c r="B454" s="6" t="s">
        <v>268</v>
      </c>
      <c r="C454" s="7" t="s">
        <v>43</v>
      </c>
      <c r="D454" s="7" t="s">
        <v>24</v>
      </c>
      <c r="E454" s="7"/>
      <c r="F454" s="2" t="s">
        <v>541</v>
      </c>
      <c r="H454" s="2" t="s">
        <v>24</v>
      </c>
    </row>
    <row r="455" spans="1:8" x14ac:dyDescent="0.2">
      <c r="B455" s="6" t="s">
        <v>237</v>
      </c>
      <c r="C455" s="7" t="s">
        <v>95</v>
      </c>
      <c r="D455" s="7" t="s">
        <v>20</v>
      </c>
      <c r="E455" s="7"/>
    </row>
    <row r="456" spans="1:8" x14ac:dyDescent="0.2">
      <c r="B456" s="6" t="s">
        <v>210</v>
      </c>
      <c r="C456" s="7" t="s">
        <v>95</v>
      </c>
      <c r="D456" s="7" t="s">
        <v>17</v>
      </c>
      <c r="E456" s="7"/>
    </row>
    <row r="457" spans="1:8" x14ac:dyDescent="0.2">
      <c r="B457" s="6" t="s">
        <v>135</v>
      </c>
      <c r="C457" s="7" t="s">
        <v>43</v>
      </c>
      <c r="D457" s="7" t="s">
        <v>24</v>
      </c>
      <c r="E457" s="7" t="s">
        <v>21</v>
      </c>
      <c r="F457" s="2" t="s">
        <v>542</v>
      </c>
      <c r="G457" s="2" t="s">
        <v>209</v>
      </c>
    </row>
    <row r="459" spans="1:8" x14ac:dyDescent="0.2">
      <c r="A459" s="2" t="s">
        <v>25</v>
      </c>
      <c r="B459" s="6" t="s">
        <v>272</v>
      </c>
      <c r="C459" s="7" t="s">
        <v>32</v>
      </c>
      <c r="D459" s="7" t="s">
        <v>20</v>
      </c>
      <c r="E459" s="7"/>
      <c r="F459" s="2" t="s">
        <v>543</v>
      </c>
      <c r="H459" s="2" t="s">
        <v>20</v>
      </c>
    </row>
    <row r="460" spans="1:8" x14ac:dyDescent="0.2">
      <c r="B460" s="6" t="s">
        <v>207</v>
      </c>
      <c r="C460" s="7" t="s">
        <v>59</v>
      </c>
      <c r="D460" s="7" t="s">
        <v>20</v>
      </c>
      <c r="E460" s="7"/>
    </row>
    <row r="461" spans="1:8" x14ac:dyDescent="0.2">
      <c r="B461" s="6" t="s">
        <v>243</v>
      </c>
      <c r="C461" s="7" t="s">
        <v>59</v>
      </c>
      <c r="D461" s="7" t="s">
        <v>20</v>
      </c>
      <c r="E461" s="7"/>
    </row>
    <row r="462" spans="1:8" x14ac:dyDescent="0.2">
      <c r="B462" s="6" t="s">
        <v>137</v>
      </c>
      <c r="C462" s="7" t="s">
        <v>19</v>
      </c>
      <c r="D462" s="7" t="s">
        <v>17</v>
      </c>
      <c r="E462" s="7" t="s">
        <v>38</v>
      </c>
      <c r="F462" s="2" t="s">
        <v>544</v>
      </c>
      <c r="G462" s="2" t="s">
        <v>187</v>
      </c>
    </row>
    <row r="464" spans="1:8" x14ac:dyDescent="0.2">
      <c r="A464" s="2" t="s">
        <v>30</v>
      </c>
      <c r="B464" s="6" t="s">
        <v>278</v>
      </c>
      <c r="C464" s="7" t="s">
        <v>19</v>
      </c>
      <c r="D464" s="7" t="s">
        <v>25</v>
      </c>
      <c r="E464" s="7"/>
      <c r="F464" s="2" t="s">
        <v>545</v>
      </c>
      <c r="H464" s="2" t="s">
        <v>30</v>
      </c>
    </row>
    <row r="465" spans="1:8" x14ac:dyDescent="0.2">
      <c r="B465" s="6" t="s">
        <v>216</v>
      </c>
      <c r="C465" s="7" t="s">
        <v>95</v>
      </c>
      <c r="D465" s="7" t="s">
        <v>25</v>
      </c>
      <c r="E465" s="7"/>
    </row>
    <row r="466" spans="1:8" x14ac:dyDescent="0.2">
      <c r="B466" s="6" t="s">
        <v>159</v>
      </c>
      <c r="C466" s="7" t="s">
        <v>95</v>
      </c>
      <c r="D466" s="7" t="s">
        <v>25</v>
      </c>
      <c r="E466" s="7"/>
    </row>
    <row r="467" spans="1:8" x14ac:dyDescent="0.2">
      <c r="B467" s="6" t="s">
        <v>212</v>
      </c>
      <c r="C467" s="7" t="s">
        <v>19</v>
      </c>
      <c r="D467" s="7" t="s">
        <v>17</v>
      </c>
      <c r="E467" s="7" t="s">
        <v>54</v>
      </c>
      <c r="F467" s="2" t="s">
        <v>546</v>
      </c>
      <c r="G467" s="2" t="s">
        <v>35</v>
      </c>
    </row>
    <row r="469" spans="1:8" x14ac:dyDescent="0.2">
      <c r="A469" s="2" t="s">
        <v>36</v>
      </c>
      <c r="B469" s="6" t="s">
        <v>157</v>
      </c>
      <c r="C469" s="7" t="s">
        <v>59</v>
      </c>
      <c r="D469" s="7" t="s">
        <v>25</v>
      </c>
      <c r="E469" s="7"/>
      <c r="F469" s="2" t="s">
        <v>547</v>
      </c>
      <c r="H469" s="2" t="s">
        <v>25</v>
      </c>
    </row>
    <row r="470" spans="1:8" x14ac:dyDescent="0.2">
      <c r="B470" s="6" t="s">
        <v>174</v>
      </c>
      <c r="C470" s="7" t="s">
        <v>19</v>
      </c>
      <c r="D470" s="7" t="s">
        <v>175</v>
      </c>
      <c r="E470" s="7"/>
    </row>
    <row r="471" spans="1:8" x14ac:dyDescent="0.2">
      <c r="B471" s="6" t="s">
        <v>180</v>
      </c>
      <c r="C471" s="7" t="s">
        <v>59</v>
      </c>
      <c r="D471" s="7" t="s">
        <v>175</v>
      </c>
      <c r="E471" s="7"/>
    </row>
    <row r="472" spans="1:8" x14ac:dyDescent="0.2">
      <c r="B472" s="6" t="s">
        <v>172</v>
      </c>
      <c r="C472" s="7" t="s">
        <v>95</v>
      </c>
      <c r="D472" s="7" t="s">
        <v>109</v>
      </c>
      <c r="E472" s="7" t="s">
        <v>77</v>
      </c>
      <c r="F472" s="2" t="s">
        <v>548</v>
      </c>
      <c r="G472" s="2" t="s">
        <v>145</v>
      </c>
    </row>
    <row r="475" spans="1:8" s="28" customFormat="1" x14ac:dyDescent="0.2">
      <c r="A475" s="15"/>
      <c r="B475" s="27" t="s">
        <v>549</v>
      </c>
      <c r="C475" s="15"/>
      <c r="D475" s="15"/>
      <c r="E475" s="15"/>
      <c r="F475" s="15"/>
      <c r="G475" s="15" t="s">
        <v>550</v>
      </c>
      <c r="H475" s="15"/>
    </row>
    <row r="476" spans="1:8" s="28" customFormat="1" x14ac:dyDescent="0.2">
      <c r="A476" s="15"/>
      <c r="B476" s="27"/>
      <c r="C476" s="15"/>
      <c r="D476" s="15"/>
      <c r="E476" s="15"/>
      <c r="F476" s="15"/>
      <c r="G476" s="15"/>
      <c r="H476" s="15"/>
    </row>
    <row r="477" spans="1:8" s="28" customFormat="1" x14ac:dyDescent="0.2">
      <c r="A477" s="15"/>
      <c r="B477" s="27" t="s">
        <v>551</v>
      </c>
      <c r="C477" s="15"/>
      <c r="D477" s="15"/>
      <c r="E477" s="15"/>
      <c r="F477" s="15"/>
      <c r="G477" s="15" t="s">
        <v>552</v>
      </c>
      <c r="H477" s="15"/>
    </row>
  </sheetData>
  <mergeCells count="41">
    <mergeCell ref="A453:H453"/>
    <mergeCell ref="A363:H363"/>
    <mergeCell ref="A376:H376"/>
    <mergeCell ref="A384:H384"/>
    <mergeCell ref="A403:H403"/>
    <mergeCell ref="A417:H417"/>
    <mergeCell ref="A317:H317"/>
    <mergeCell ref="A318:H318"/>
    <mergeCell ref="A329:H329"/>
    <mergeCell ref="A336:H336"/>
    <mergeCell ref="A350:H350"/>
    <mergeCell ref="A301:H301"/>
    <mergeCell ref="A219:H219"/>
    <mergeCell ref="A225:H225"/>
    <mergeCell ref="A237:H237"/>
    <mergeCell ref="A256:H256"/>
    <mergeCell ref="A270:H270"/>
    <mergeCell ref="A157:H157"/>
    <mergeCell ref="A158:H158"/>
    <mergeCell ref="A184:H184"/>
    <mergeCell ref="A196:H196"/>
    <mergeCell ref="A212:H212"/>
    <mergeCell ref="A143:H143"/>
    <mergeCell ref="E6:H6"/>
    <mergeCell ref="A8:H8"/>
    <mergeCell ref="A9:H9"/>
    <mergeCell ref="A39:H39"/>
    <mergeCell ref="A60:H60"/>
    <mergeCell ref="A72:H72"/>
    <mergeCell ref="A81:H81"/>
    <mergeCell ref="A89:H89"/>
    <mergeCell ref="A97:H97"/>
    <mergeCell ref="A109:H109"/>
    <mergeCell ref="A118:H118"/>
    <mergeCell ref="A5:C5"/>
    <mergeCell ref="E5:H5"/>
    <mergeCell ref="A1:H1"/>
    <mergeCell ref="A2:H2"/>
    <mergeCell ref="A3:H3"/>
    <mergeCell ref="A4:C4"/>
    <mergeCell ref="E4:H4"/>
  </mergeCells>
  <pageMargins left="0.39370078740157483" right="0.31496062992125984" top="0.39370078740157483" bottom="0.3937007874015748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N8" sqref="N8"/>
    </sheetView>
  </sheetViews>
  <sheetFormatPr defaultRowHeight="12.75" x14ac:dyDescent="0.2"/>
  <cols>
    <col min="1" max="1" width="2.7109375" bestFit="1" customWidth="1"/>
    <col min="2" max="2" width="20.85546875" customWidth="1"/>
    <col min="3" max="4" width="6" bestFit="1" customWidth="1"/>
    <col min="5" max="5" width="5" bestFit="1" customWidth="1"/>
    <col min="6" max="6" width="4" bestFit="1" customWidth="1"/>
    <col min="7" max="7" width="5" bestFit="1" customWidth="1"/>
    <col min="8" max="10" width="4" bestFit="1" customWidth="1"/>
    <col min="11" max="12" width="6" bestFit="1" customWidth="1"/>
    <col min="13" max="13" width="5" bestFit="1" customWidth="1"/>
    <col min="14" max="14" width="7" bestFit="1" customWidth="1"/>
    <col min="15" max="16" width="4" bestFit="1" customWidth="1"/>
    <col min="17" max="17" width="5" bestFit="1" customWidth="1"/>
    <col min="18" max="20" width="6" bestFit="1" customWidth="1"/>
    <col min="21" max="21" width="6" customWidth="1"/>
    <col min="22" max="22" width="4" bestFit="1" customWidth="1"/>
    <col min="23" max="23" width="6" customWidth="1"/>
    <col min="24" max="25" width="5" bestFit="1" customWidth="1"/>
    <col min="26" max="26" width="4" bestFit="1" customWidth="1"/>
    <col min="27" max="29" width="6" customWidth="1"/>
    <col min="30" max="30" width="6.42578125" customWidth="1"/>
    <col min="257" max="257" width="2.7109375" bestFit="1" customWidth="1"/>
    <col min="258" max="258" width="20.85546875" customWidth="1"/>
    <col min="259" max="260" width="6" bestFit="1" customWidth="1"/>
    <col min="261" max="261" width="5" bestFit="1" customWidth="1"/>
    <col min="262" max="262" width="4" bestFit="1" customWidth="1"/>
    <col min="263" max="263" width="5" bestFit="1" customWidth="1"/>
    <col min="264" max="266" width="4" bestFit="1" customWidth="1"/>
    <col min="267" max="268" width="6" bestFit="1" customWidth="1"/>
    <col min="269" max="269" width="5" bestFit="1" customWidth="1"/>
    <col min="270" max="270" width="7" bestFit="1" customWidth="1"/>
    <col min="271" max="272" width="4" bestFit="1" customWidth="1"/>
    <col min="273" max="273" width="5" bestFit="1" customWidth="1"/>
    <col min="274" max="276" width="6" bestFit="1" customWidth="1"/>
    <col min="277" max="277" width="6" customWidth="1"/>
    <col min="278" max="278" width="4" bestFit="1" customWidth="1"/>
    <col min="279" max="279" width="6" customWidth="1"/>
    <col min="280" max="281" width="5" bestFit="1" customWidth="1"/>
    <col min="282" max="282" width="4" bestFit="1" customWidth="1"/>
    <col min="283" max="285" width="6" customWidth="1"/>
    <col min="286" max="286" width="6.42578125" customWidth="1"/>
    <col min="513" max="513" width="2.7109375" bestFit="1" customWidth="1"/>
    <col min="514" max="514" width="20.85546875" customWidth="1"/>
    <col min="515" max="516" width="6" bestFit="1" customWidth="1"/>
    <col min="517" max="517" width="5" bestFit="1" customWidth="1"/>
    <col min="518" max="518" width="4" bestFit="1" customWidth="1"/>
    <col min="519" max="519" width="5" bestFit="1" customWidth="1"/>
    <col min="520" max="522" width="4" bestFit="1" customWidth="1"/>
    <col min="523" max="524" width="6" bestFit="1" customWidth="1"/>
    <col min="525" max="525" width="5" bestFit="1" customWidth="1"/>
    <col min="526" max="526" width="7" bestFit="1" customWidth="1"/>
    <col min="527" max="528" width="4" bestFit="1" customWidth="1"/>
    <col min="529" max="529" width="5" bestFit="1" customWidth="1"/>
    <col min="530" max="532" width="6" bestFit="1" customWidth="1"/>
    <col min="533" max="533" width="6" customWidth="1"/>
    <col min="534" max="534" width="4" bestFit="1" customWidth="1"/>
    <col min="535" max="535" width="6" customWidth="1"/>
    <col min="536" max="537" width="5" bestFit="1" customWidth="1"/>
    <col min="538" max="538" width="4" bestFit="1" customWidth="1"/>
    <col min="539" max="541" width="6" customWidth="1"/>
    <col min="542" max="542" width="6.42578125" customWidth="1"/>
    <col min="769" max="769" width="2.7109375" bestFit="1" customWidth="1"/>
    <col min="770" max="770" width="20.85546875" customWidth="1"/>
    <col min="771" max="772" width="6" bestFit="1" customWidth="1"/>
    <col min="773" max="773" width="5" bestFit="1" customWidth="1"/>
    <col min="774" max="774" width="4" bestFit="1" customWidth="1"/>
    <col min="775" max="775" width="5" bestFit="1" customWidth="1"/>
    <col min="776" max="778" width="4" bestFit="1" customWidth="1"/>
    <col min="779" max="780" width="6" bestFit="1" customWidth="1"/>
    <col min="781" max="781" width="5" bestFit="1" customWidth="1"/>
    <col min="782" max="782" width="7" bestFit="1" customWidth="1"/>
    <col min="783" max="784" width="4" bestFit="1" customWidth="1"/>
    <col min="785" max="785" width="5" bestFit="1" customWidth="1"/>
    <col min="786" max="788" width="6" bestFit="1" customWidth="1"/>
    <col min="789" max="789" width="6" customWidth="1"/>
    <col min="790" max="790" width="4" bestFit="1" customWidth="1"/>
    <col min="791" max="791" width="6" customWidth="1"/>
    <col min="792" max="793" width="5" bestFit="1" customWidth="1"/>
    <col min="794" max="794" width="4" bestFit="1" customWidth="1"/>
    <col min="795" max="797" width="6" customWidth="1"/>
    <col min="798" max="798" width="6.42578125" customWidth="1"/>
    <col min="1025" max="1025" width="2.7109375" bestFit="1" customWidth="1"/>
    <col min="1026" max="1026" width="20.85546875" customWidth="1"/>
    <col min="1027" max="1028" width="6" bestFit="1" customWidth="1"/>
    <col min="1029" max="1029" width="5" bestFit="1" customWidth="1"/>
    <col min="1030" max="1030" width="4" bestFit="1" customWidth="1"/>
    <col min="1031" max="1031" width="5" bestFit="1" customWidth="1"/>
    <col min="1032" max="1034" width="4" bestFit="1" customWidth="1"/>
    <col min="1035" max="1036" width="6" bestFit="1" customWidth="1"/>
    <col min="1037" max="1037" width="5" bestFit="1" customWidth="1"/>
    <col min="1038" max="1038" width="7" bestFit="1" customWidth="1"/>
    <col min="1039" max="1040" width="4" bestFit="1" customWidth="1"/>
    <col min="1041" max="1041" width="5" bestFit="1" customWidth="1"/>
    <col min="1042" max="1044" width="6" bestFit="1" customWidth="1"/>
    <col min="1045" max="1045" width="6" customWidth="1"/>
    <col min="1046" max="1046" width="4" bestFit="1" customWidth="1"/>
    <col min="1047" max="1047" width="6" customWidth="1"/>
    <col min="1048" max="1049" width="5" bestFit="1" customWidth="1"/>
    <col min="1050" max="1050" width="4" bestFit="1" customWidth="1"/>
    <col min="1051" max="1053" width="6" customWidth="1"/>
    <col min="1054" max="1054" width="6.42578125" customWidth="1"/>
    <col min="1281" max="1281" width="2.7109375" bestFit="1" customWidth="1"/>
    <col min="1282" max="1282" width="20.85546875" customWidth="1"/>
    <col min="1283" max="1284" width="6" bestFit="1" customWidth="1"/>
    <col min="1285" max="1285" width="5" bestFit="1" customWidth="1"/>
    <col min="1286" max="1286" width="4" bestFit="1" customWidth="1"/>
    <col min="1287" max="1287" width="5" bestFit="1" customWidth="1"/>
    <col min="1288" max="1290" width="4" bestFit="1" customWidth="1"/>
    <col min="1291" max="1292" width="6" bestFit="1" customWidth="1"/>
    <col min="1293" max="1293" width="5" bestFit="1" customWidth="1"/>
    <col min="1294" max="1294" width="7" bestFit="1" customWidth="1"/>
    <col min="1295" max="1296" width="4" bestFit="1" customWidth="1"/>
    <col min="1297" max="1297" width="5" bestFit="1" customWidth="1"/>
    <col min="1298" max="1300" width="6" bestFit="1" customWidth="1"/>
    <col min="1301" max="1301" width="6" customWidth="1"/>
    <col min="1302" max="1302" width="4" bestFit="1" customWidth="1"/>
    <col min="1303" max="1303" width="6" customWidth="1"/>
    <col min="1304" max="1305" width="5" bestFit="1" customWidth="1"/>
    <col min="1306" max="1306" width="4" bestFit="1" customWidth="1"/>
    <col min="1307" max="1309" width="6" customWidth="1"/>
    <col min="1310" max="1310" width="6.42578125" customWidth="1"/>
    <col min="1537" max="1537" width="2.7109375" bestFit="1" customWidth="1"/>
    <col min="1538" max="1538" width="20.85546875" customWidth="1"/>
    <col min="1539" max="1540" width="6" bestFit="1" customWidth="1"/>
    <col min="1541" max="1541" width="5" bestFit="1" customWidth="1"/>
    <col min="1542" max="1542" width="4" bestFit="1" customWidth="1"/>
    <col min="1543" max="1543" width="5" bestFit="1" customWidth="1"/>
    <col min="1544" max="1546" width="4" bestFit="1" customWidth="1"/>
    <col min="1547" max="1548" width="6" bestFit="1" customWidth="1"/>
    <col min="1549" max="1549" width="5" bestFit="1" customWidth="1"/>
    <col min="1550" max="1550" width="7" bestFit="1" customWidth="1"/>
    <col min="1551" max="1552" width="4" bestFit="1" customWidth="1"/>
    <col min="1553" max="1553" width="5" bestFit="1" customWidth="1"/>
    <col min="1554" max="1556" width="6" bestFit="1" customWidth="1"/>
    <col min="1557" max="1557" width="6" customWidth="1"/>
    <col min="1558" max="1558" width="4" bestFit="1" customWidth="1"/>
    <col min="1559" max="1559" width="6" customWidth="1"/>
    <col min="1560" max="1561" width="5" bestFit="1" customWidth="1"/>
    <col min="1562" max="1562" width="4" bestFit="1" customWidth="1"/>
    <col min="1563" max="1565" width="6" customWidth="1"/>
    <col min="1566" max="1566" width="6.42578125" customWidth="1"/>
    <col min="1793" max="1793" width="2.7109375" bestFit="1" customWidth="1"/>
    <col min="1794" max="1794" width="20.85546875" customWidth="1"/>
    <col min="1795" max="1796" width="6" bestFit="1" customWidth="1"/>
    <col min="1797" max="1797" width="5" bestFit="1" customWidth="1"/>
    <col min="1798" max="1798" width="4" bestFit="1" customWidth="1"/>
    <col min="1799" max="1799" width="5" bestFit="1" customWidth="1"/>
    <col min="1800" max="1802" width="4" bestFit="1" customWidth="1"/>
    <col min="1803" max="1804" width="6" bestFit="1" customWidth="1"/>
    <col min="1805" max="1805" width="5" bestFit="1" customWidth="1"/>
    <col min="1806" max="1806" width="7" bestFit="1" customWidth="1"/>
    <col min="1807" max="1808" width="4" bestFit="1" customWidth="1"/>
    <col min="1809" max="1809" width="5" bestFit="1" customWidth="1"/>
    <col min="1810" max="1812" width="6" bestFit="1" customWidth="1"/>
    <col min="1813" max="1813" width="6" customWidth="1"/>
    <col min="1814" max="1814" width="4" bestFit="1" customWidth="1"/>
    <col min="1815" max="1815" width="6" customWidth="1"/>
    <col min="1816" max="1817" width="5" bestFit="1" customWidth="1"/>
    <col min="1818" max="1818" width="4" bestFit="1" customWidth="1"/>
    <col min="1819" max="1821" width="6" customWidth="1"/>
    <col min="1822" max="1822" width="6.42578125" customWidth="1"/>
    <col min="2049" max="2049" width="2.7109375" bestFit="1" customWidth="1"/>
    <col min="2050" max="2050" width="20.85546875" customWidth="1"/>
    <col min="2051" max="2052" width="6" bestFit="1" customWidth="1"/>
    <col min="2053" max="2053" width="5" bestFit="1" customWidth="1"/>
    <col min="2054" max="2054" width="4" bestFit="1" customWidth="1"/>
    <col min="2055" max="2055" width="5" bestFit="1" customWidth="1"/>
    <col min="2056" max="2058" width="4" bestFit="1" customWidth="1"/>
    <col min="2059" max="2060" width="6" bestFit="1" customWidth="1"/>
    <col min="2061" max="2061" width="5" bestFit="1" customWidth="1"/>
    <col min="2062" max="2062" width="7" bestFit="1" customWidth="1"/>
    <col min="2063" max="2064" width="4" bestFit="1" customWidth="1"/>
    <col min="2065" max="2065" width="5" bestFit="1" customWidth="1"/>
    <col min="2066" max="2068" width="6" bestFit="1" customWidth="1"/>
    <col min="2069" max="2069" width="6" customWidth="1"/>
    <col min="2070" max="2070" width="4" bestFit="1" customWidth="1"/>
    <col min="2071" max="2071" width="6" customWidth="1"/>
    <col min="2072" max="2073" width="5" bestFit="1" customWidth="1"/>
    <col min="2074" max="2074" width="4" bestFit="1" customWidth="1"/>
    <col min="2075" max="2077" width="6" customWidth="1"/>
    <col min="2078" max="2078" width="6.42578125" customWidth="1"/>
    <col min="2305" max="2305" width="2.7109375" bestFit="1" customWidth="1"/>
    <col min="2306" max="2306" width="20.85546875" customWidth="1"/>
    <col min="2307" max="2308" width="6" bestFit="1" customWidth="1"/>
    <col min="2309" max="2309" width="5" bestFit="1" customWidth="1"/>
    <col min="2310" max="2310" width="4" bestFit="1" customWidth="1"/>
    <col min="2311" max="2311" width="5" bestFit="1" customWidth="1"/>
    <col min="2312" max="2314" width="4" bestFit="1" customWidth="1"/>
    <col min="2315" max="2316" width="6" bestFit="1" customWidth="1"/>
    <col min="2317" max="2317" width="5" bestFit="1" customWidth="1"/>
    <col min="2318" max="2318" width="7" bestFit="1" customWidth="1"/>
    <col min="2319" max="2320" width="4" bestFit="1" customWidth="1"/>
    <col min="2321" max="2321" width="5" bestFit="1" customWidth="1"/>
    <col min="2322" max="2324" width="6" bestFit="1" customWidth="1"/>
    <col min="2325" max="2325" width="6" customWidth="1"/>
    <col min="2326" max="2326" width="4" bestFit="1" customWidth="1"/>
    <col min="2327" max="2327" width="6" customWidth="1"/>
    <col min="2328" max="2329" width="5" bestFit="1" customWidth="1"/>
    <col min="2330" max="2330" width="4" bestFit="1" customWidth="1"/>
    <col min="2331" max="2333" width="6" customWidth="1"/>
    <col min="2334" max="2334" width="6.42578125" customWidth="1"/>
    <col min="2561" max="2561" width="2.7109375" bestFit="1" customWidth="1"/>
    <col min="2562" max="2562" width="20.85546875" customWidth="1"/>
    <col min="2563" max="2564" width="6" bestFit="1" customWidth="1"/>
    <col min="2565" max="2565" width="5" bestFit="1" customWidth="1"/>
    <col min="2566" max="2566" width="4" bestFit="1" customWidth="1"/>
    <col min="2567" max="2567" width="5" bestFit="1" customWidth="1"/>
    <col min="2568" max="2570" width="4" bestFit="1" customWidth="1"/>
    <col min="2571" max="2572" width="6" bestFit="1" customWidth="1"/>
    <col min="2573" max="2573" width="5" bestFit="1" customWidth="1"/>
    <col min="2574" max="2574" width="7" bestFit="1" customWidth="1"/>
    <col min="2575" max="2576" width="4" bestFit="1" customWidth="1"/>
    <col min="2577" max="2577" width="5" bestFit="1" customWidth="1"/>
    <col min="2578" max="2580" width="6" bestFit="1" customWidth="1"/>
    <col min="2581" max="2581" width="6" customWidth="1"/>
    <col min="2582" max="2582" width="4" bestFit="1" customWidth="1"/>
    <col min="2583" max="2583" width="6" customWidth="1"/>
    <col min="2584" max="2585" width="5" bestFit="1" customWidth="1"/>
    <col min="2586" max="2586" width="4" bestFit="1" customWidth="1"/>
    <col min="2587" max="2589" width="6" customWidth="1"/>
    <col min="2590" max="2590" width="6.42578125" customWidth="1"/>
    <col min="2817" max="2817" width="2.7109375" bestFit="1" customWidth="1"/>
    <col min="2818" max="2818" width="20.85546875" customWidth="1"/>
    <col min="2819" max="2820" width="6" bestFit="1" customWidth="1"/>
    <col min="2821" max="2821" width="5" bestFit="1" customWidth="1"/>
    <col min="2822" max="2822" width="4" bestFit="1" customWidth="1"/>
    <col min="2823" max="2823" width="5" bestFit="1" customWidth="1"/>
    <col min="2824" max="2826" width="4" bestFit="1" customWidth="1"/>
    <col min="2827" max="2828" width="6" bestFit="1" customWidth="1"/>
    <col min="2829" max="2829" width="5" bestFit="1" customWidth="1"/>
    <col min="2830" max="2830" width="7" bestFit="1" customWidth="1"/>
    <col min="2831" max="2832" width="4" bestFit="1" customWidth="1"/>
    <col min="2833" max="2833" width="5" bestFit="1" customWidth="1"/>
    <col min="2834" max="2836" width="6" bestFit="1" customWidth="1"/>
    <col min="2837" max="2837" width="6" customWidth="1"/>
    <col min="2838" max="2838" width="4" bestFit="1" customWidth="1"/>
    <col min="2839" max="2839" width="6" customWidth="1"/>
    <col min="2840" max="2841" width="5" bestFit="1" customWidth="1"/>
    <col min="2842" max="2842" width="4" bestFit="1" customWidth="1"/>
    <col min="2843" max="2845" width="6" customWidth="1"/>
    <col min="2846" max="2846" width="6.42578125" customWidth="1"/>
    <col min="3073" max="3073" width="2.7109375" bestFit="1" customWidth="1"/>
    <col min="3074" max="3074" width="20.85546875" customWidth="1"/>
    <col min="3075" max="3076" width="6" bestFit="1" customWidth="1"/>
    <col min="3077" max="3077" width="5" bestFit="1" customWidth="1"/>
    <col min="3078" max="3078" width="4" bestFit="1" customWidth="1"/>
    <col min="3079" max="3079" width="5" bestFit="1" customWidth="1"/>
    <col min="3080" max="3082" width="4" bestFit="1" customWidth="1"/>
    <col min="3083" max="3084" width="6" bestFit="1" customWidth="1"/>
    <col min="3085" max="3085" width="5" bestFit="1" customWidth="1"/>
    <col min="3086" max="3086" width="7" bestFit="1" customWidth="1"/>
    <col min="3087" max="3088" width="4" bestFit="1" customWidth="1"/>
    <col min="3089" max="3089" width="5" bestFit="1" customWidth="1"/>
    <col min="3090" max="3092" width="6" bestFit="1" customWidth="1"/>
    <col min="3093" max="3093" width="6" customWidth="1"/>
    <col min="3094" max="3094" width="4" bestFit="1" customWidth="1"/>
    <col min="3095" max="3095" width="6" customWidth="1"/>
    <col min="3096" max="3097" width="5" bestFit="1" customWidth="1"/>
    <col min="3098" max="3098" width="4" bestFit="1" customWidth="1"/>
    <col min="3099" max="3101" width="6" customWidth="1"/>
    <col min="3102" max="3102" width="6.42578125" customWidth="1"/>
    <col min="3329" max="3329" width="2.7109375" bestFit="1" customWidth="1"/>
    <col min="3330" max="3330" width="20.85546875" customWidth="1"/>
    <col min="3331" max="3332" width="6" bestFit="1" customWidth="1"/>
    <col min="3333" max="3333" width="5" bestFit="1" customWidth="1"/>
    <col min="3334" max="3334" width="4" bestFit="1" customWidth="1"/>
    <col min="3335" max="3335" width="5" bestFit="1" customWidth="1"/>
    <col min="3336" max="3338" width="4" bestFit="1" customWidth="1"/>
    <col min="3339" max="3340" width="6" bestFit="1" customWidth="1"/>
    <col min="3341" max="3341" width="5" bestFit="1" customWidth="1"/>
    <col min="3342" max="3342" width="7" bestFit="1" customWidth="1"/>
    <col min="3343" max="3344" width="4" bestFit="1" customWidth="1"/>
    <col min="3345" max="3345" width="5" bestFit="1" customWidth="1"/>
    <col min="3346" max="3348" width="6" bestFit="1" customWidth="1"/>
    <col min="3349" max="3349" width="6" customWidth="1"/>
    <col min="3350" max="3350" width="4" bestFit="1" customWidth="1"/>
    <col min="3351" max="3351" width="6" customWidth="1"/>
    <col min="3352" max="3353" width="5" bestFit="1" customWidth="1"/>
    <col min="3354" max="3354" width="4" bestFit="1" customWidth="1"/>
    <col min="3355" max="3357" width="6" customWidth="1"/>
    <col min="3358" max="3358" width="6.42578125" customWidth="1"/>
    <col min="3585" max="3585" width="2.7109375" bestFit="1" customWidth="1"/>
    <col min="3586" max="3586" width="20.85546875" customWidth="1"/>
    <col min="3587" max="3588" width="6" bestFit="1" customWidth="1"/>
    <col min="3589" max="3589" width="5" bestFit="1" customWidth="1"/>
    <col min="3590" max="3590" width="4" bestFit="1" customWidth="1"/>
    <col min="3591" max="3591" width="5" bestFit="1" customWidth="1"/>
    <col min="3592" max="3594" width="4" bestFit="1" customWidth="1"/>
    <col min="3595" max="3596" width="6" bestFit="1" customWidth="1"/>
    <col min="3597" max="3597" width="5" bestFit="1" customWidth="1"/>
    <col min="3598" max="3598" width="7" bestFit="1" customWidth="1"/>
    <col min="3599" max="3600" width="4" bestFit="1" customWidth="1"/>
    <col min="3601" max="3601" width="5" bestFit="1" customWidth="1"/>
    <col min="3602" max="3604" width="6" bestFit="1" customWidth="1"/>
    <col min="3605" max="3605" width="6" customWidth="1"/>
    <col min="3606" max="3606" width="4" bestFit="1" customWidth="1"/>
    <col min="3607" max="3607" width="6" customWidth="1"/>
    <col min="3608" max="3609" width="5" bestFit="1" customWidth="1"/>
    <col min="3610" max="3610" width="4" bestFit="1" customWidth="1"/>
    <col min="3611" max="3613" width="6" customWidth="1"/>
    <col min="3614" max="3614" width="6.42578125" customWidth="1"/>
    <col min="3841" max="3841" width="2.7109375" bestFit="1" customWidth="1"/>
    <col min="3842" max="3842" width="20.85546875" customWidth="1"/>
    <col min="3843" max="3844" width="6" bestFit="1" customWidth="1"/>
    <col min="3845" max="3845" width="5" bestFit="1" customWidth="1"/>
    <col min="3846" max="3846" width="4" bestFit="1" customWidth="1"/>
    <col min="3847" max="3847" width="5" bestFit="1" customWidth="1"/>
    <col min="3848" max="3850" width="4" bestFit="1" customWidth="1"/>
    <col min="3851" max="3852" width="6" bestFit="1" customWidth="1"/>
    <col min="3853" max="3853" width="5" bestFit="1" customWidth="1"/>
    <col min="3854" max="3854" width="7" bestFit="1" customWidth="1"/>
    <col min="3855" max="3856" width="4" bestFit="1" customWidth="1"/>
    <col min="3857" max="3857" width="5" bestFit="1" customWidth="1"/>
    <col min="3858" max="3860" width="6" bestFit="1" customWidth="1"/>
    <col min="3861" max="3861" width="6" customWidth="1"/>
    <col min="3862" max="3862" width="4" bestFit="1" customWidth="1"/>
    <col min="3863" max="3863" width="6" customWidth="1"/>
    <col min="3864" max="3865" width="5" bestFit="1" customWidth="1"/>
    <col min="3866" max="3866" width="4" bestFit="1" customWidth="1"/>
    <col min="3867" max="3869" width="6" customWidth="1"/>
    <col min="3870" max="3870" width="6.42578125" customWidth="1"/>
    <col min="4097" max="4097" width="2.7109375" bestFit="1" customWidth="1"/>
    <col min="4098" max="4098" width="20.85546875" customWidth="1"/>
    <col min="4099" max="4100" width="6" bestFit="1" customWidth="1"/>
    <col min="4101" max="4101" width="5" bestFit="1" customWidth="1"/>
    <col min="4102" max="4102" width="4" bestFit="1" customWidth="1"/>
    <col min="4103" max="4103" width="5" bestFit="1" customWidth="1"/>
    <col min="4104" max="4106" width="4" bestFit="1" customWidth="1"/>
    <col min="4107" max="4108" width="6" bestFit="1" customWidth="1"/>
    <col min="4109" max="4109" width="5" bestFit="1" customWidth="1"/>
    <col min="4110" max="4110" width="7" bestFit="1" customWidth="1"/>
    <col min="4111" max="4112" width="4" bestFit="1" customWidth="1"/>
    <col min="4113" max="4113" width="5" bestFit="1" customWidth="1"/>
    <col min="4114" max="4116" width="6" bestFit="1" customWidth="1"/>
    <col min="4117" max="4117" width="6" customWidth="1"/>
    <col min="4118" max="4118" width="4" bestFit="1" customWidth="1"/>
    <col min="4119" max="4119" width="6" customWidth="1"/>
    <col min="4120" max="4121" width="5" bestFit="1" customWidth="1"/>
    <col min="4122" max="4122" width="4" bestFit="1" customWidth="1"/>
    <col min="4123" max="4125" width="6" customWidth="1"/>
    <col min="4126" max="4126" width="6.42578125" customWidth="1"/>
    <col min="4353" max="4353" width="2.7109375" bestFit="1" customWidth="1"/>
    <col min="4354" max="4354" width="20.85546875" customWidth="1"/>
    <col min="4355" max="4356" width="6" bestFit="1" customWidth="1"/>
    <col min="4357" max="4357" width="5" bestFit="1" customWidth="1"/>
    <col min="4358" max="4358" width="4" bestFit="1" customWidth="1"/>
    <col min="4359" max="4359" width="5" bestFit="1" customWidth="1"/>
    <col min="4360" max="4362" width="4" bestFit="1" customWidth="1"/>
    <col min="4363" max="4364" width="6" bestFit="1" customWidth="1"/>
    <col min="4365" max="4365" width="5" bestFit="1" customWidth="1"/>
    <col min="4366" max="4366" width="7" bestFit="1" customWidth="1"/>
    <col min="4367" max="4368" width="4" bestFit="1" customWidth="1"/>
    <col min="4369" max="4369" width="5" bestFit="1" customWidth="1"/>
    <col min="4370" max="4372" width="6" bestFit="1" customWidth="1"/>
    <col min="4373" max="4373" width="6" customWidth="1"/>
    <col min="4374" max="4374" width="4" bestFit="1" customWidth="1"/>
    <col min="4375" max="4375" width="6" customWidth="1"/>
    <col min="4376" max="4377" width="5" bestFit="1" customWidth="1"/>
    <col min="4378" max="4378" width="4" bestFit="1" customWidth="1"/>
    <col min="4379" max="4381" width="6" customWidth="1"/>
    <col min="4382" max="4382" width="6.42578125" customWidth="1"/>
    <col min="4609" max="4609" width="2.7109375" bestFit="1" customWidth="1"/>
    <col min="4610" max="4610" width="20.85546875" customWidth="1"/>
    <col min="4611" max="4612" width="6" bestFit="1" customWidth="1"/>
    <col min="4613" max="4613" width="5" bestFit="1" customWidth="1"/>
    <col min="4614" max="4614" width="4" bestFit="1" customWidth="1"/>
    <col min="4615" max="4615" width="5" bestFit="1" customWidth="1"/>
    <col min="4616" max="4618" width="4" bestFit="1" customWidth="1"/>
    <col min="4619" max="4620" width="6" bestFit="1" customWidth="1"/>
    <col min="4621" max="4621" width="5" bestFit="1" customWidth="1"/>
    <col min="4622" max="4622" width="7" bestFit="1" customWidth="1"/>
    <col min="4623" max="4624" width="4" bestFit="1" customWidth="1"/>
    <col min="4625" max="4625" width="5" bestFit="1" customWidth="1"/>
    <col min="4626" max="4628" width="6" bestFit="1" customWidth="1"/>
    <col min="4629" max="4629" width="6" customWidth="1"/>
    <col min="4630" max="4630" width="4" bestFit="1" customWidth="1"/>
    <col min="4631" max="4631" width="6" customWidth="1"/>
    <col min="4632" max="4633" width="5" bestFit="1" customWidth="1"/>
    <col min="4634" max="4634" width="4" bestFit="1" customWidth="1"/>
    <col min="4635" max="4637" width="6" customWidth="1"/>
    <col min="4638" max="4638" width="6.42578125" customWidth="1"/>
    <col min="4865" max="4865" width="2.7109375" bestFit="1" customWidth="1"/>
    <col min="4866" max="4866" width="20.85546875" customWidth="1"/>
    <col min="4867" max="4868" width="6" bestFit="1" customWidth="1"/>
    <col min="4869" max="4869" width="5" bestFit="1" customWidth="1"/>
    <col min="4870" max="4870" width="4" bestFit="1" customWidth="1"/>
    <col min="4871" max="4871" width="5" bestFit="1" customWidth="1"/>
    <col min="4872" max="4874" width="4" bestFit="1" customWidth="1"/>
    <col min="4875" max="4876" width="6" bestFit="1" customWidth="1"/>
    <col min="4877" max="4877" width="5" bestFit="1" customWidth="1"/>
    <col min="4878" max="4878" width="7" bestFit="1" customWidth="1"/>
    <col min="4879" max="4880" width="4" bestFit="1" customWidth="1"/>
    <col min="4881" max="4881" width="5" bestFit="1" customWidth="1"/>
    <col min="4882" max="4884" width="6" bestFit="1" customWidth="1"/>
    <col min="4885" max="4885" width="6" customWidth="1"/>
    <col min="4886" max="4886" width="4" bestFit="1" customWidth="1"/>
    <col min="4887" max="4887" width="6" customWidth="1"/>
    <col min="4888" max="4889" width="5" bestFit="1" customWidth="1"/>
    <col min="4890" max="4890" width="4" bestFit="1" customWidth="1"/>
    <col min="4891" max="4893" width="6" customWidth="1"/>
    <col min="4894" max="4894" width="6.42578125" customWidth="1"/>
    <col min="5121" max="5121" width="2.7109375" bestFit="1" customWidth="1"/>
    <col min="5122" max="5122" width="20.85546875" customWidth="1"/>
    <col min="5123" max="5124" width="6" bestFit="1" customWidth="1"/>
    <col min="5125" max="5125" width="5" bestFit="1" customWidth="1"/>
    <col min="5126" max="5126" width="4" bestFit="1" customWidth="1"/>
    <col min="5127" max="5127" width="5" bestFit="1" customWidth="1"/>
    <col min="5128" max="5130" width="4" bestFit="1" customWidth="1"/>
    <col min="5131" max="5132" width="6" bestFit="1" customWidth="1"/>
    <col min="5133" max="5133" width="5" bestFit="1" customWidth="1"/>
    <col min="5134" max="5134" width="7" bestFit="1" customWidth="1"/>
    <col min="5135" max="5136" width="4" bestFit="1" customWidth="1"/>
    <col min="5137" max="5137" width="5" bestFit="1" customWidth="1"/>
    <col min="5138" max="5140" width="6" bestFit="1" customWidth="1"/>
    <col min="5141" max="5141" width="6" customWidth="1"/>
    <col min="5142" max="5142" width="4" bestFit="1" customWidth="1"/>
    <col min="5143" max="5143" width="6" customWidth="1"/>
    <col min="5144" max="5145" width="5" bestFit="1" customWidth="1"/>
    <col min="5146" max="5146" width="4" bestFit="1" customWidth="1"/>
    <col min="5147" max="5149" width="6" customWidth="1"/>
    <col min="5150" max="5150" width="6.42578125" customWidth="1"/>
    <col min="5377" max="5377" width="2.7109375" bestFit="1" customWidth="1"/>
    <col min="5378" max="5378" width="20.85546875" customWidth="1"/>
    <col min="5379" max="5380" width="6" bestFit="1" customWidth="1"/>
    <col min="5381" max="5381" width="5" bestFit="1" customWidth="1"/>
    <col min="5382" max="5382" width="4" bestFit="1" customWidth="1"/>
    <col min="5383" max="5383" width="5" bestFit="1" customWidth="1"/>
    <col min="5384" max="5386" width="4" bestFit="1" customWidth="1"/>
    <col min="5387" max="5388" width="6" bestFit="1" customWidth="1"/>
    <col min="5389" max="5389" width="5" bestFit="1" customWidth="1"/>
    <col min="5390" max="5390" width="7" bestFit="1" customWidth="1"/>
    <col min="5391" max="5392" width="4" bestFit="1" customWidth="1"/>
    <col min="5393" max="5393" width="5" bestFit="1" customWidth="1"/>
    <col min="5394" max="5396" width="6" bestFit="1" customWidth="1"/>
    <col min="5397" max="5397" width="6" customWidth="1"/>
    <col min="5398" max="5398" width="4" bestFit="1" customWidth="1"/>
    <col min="5399" max="5399" width="6" customWidth="1"/>
    <col min="5400" max="5401" width="5" bestFit="1" customWidth="1"/>
    <col min="5402" max="5402" width="4" bestFit="1" customWidth="1"/>
    <col min="5403" max="5405" width="6" customWidth="1"/>
    <col min="5406" max="5406" width="6.42578125" customWidth="1"/>
    <col min="5633" max="5633" width="2.7109375" bestFit="1" customWidth="1"/>
    <col min="5634" max="5634" width="20.85546875" customWidth="1"/>
    <col min="5635" max="5636" width="6" bestFit="1" customWidth="1"/>
    <col min="5637" max="5637" width="5" bestFit="1" customWidth="1"/>
    <col min="5638" max="5638" width="4" bestFit="1" customWidth="1"/>
    <col min="5639" max="5639" width="5" bestFit="1" customWidth="1"/>
    <col min="5640" max="5642" width="4" bestFit="1" customWidth="1"/>
    <col min="5643" max="5644" width="6" bestFit="1" customWidth="1"/>
    <col min="5645" max="5645" width="5" bestFit="1" customWidth="1"/>
    <col min="5646" max="5646" width="7" bestFit="1" customWidth="1"/>
    <col min="5647" max="5648" width="4" bestFit="1" customWidth="1"/>
    <col min="5649" max="5649" width="5" bestFit="1" customWidth="1"/>
    <col min="5650" max="5652" width="6" bestFit="1" customWidth="1"/>
    <col min="5653" max="5653" width="6" customWidth="1"/>
    <col min="5654" max="5654" width="4" bestFit="1" customWidth="1"/>
    <col min="5655" max="5655" width="6" customWidth="1"/>
    <col min="5656" max="5657" width="5" bestFit="1" customWidth="1"/>
    <col min="5658" max="5658" width="4" bestFit="1" customWidth="1"/>
    <col min="5659" max="5661" width="6" customWidth="1"/>
    <col min="5662" max="5662" width="6.42578125" customWidth="1"/>
    <col min="5889" max="5889" width="2.7109375" bestFit="1" customWidth="1"/>
    <col min="5890" max="5890" width="20.85546875" customWidth="1"/>
    <col min="5891" max="5892" width="6" bestFit="1" customWidth="1"/>
    <col min="5893" max="5893" width="5" bestFit="1" customWidth="1"/>
    <col min="5894" max="5894" width="4" bestFit="1" customWidth="1"/>
    <col min="5895" max="5895" width="5" bestFit="1" customWidth="1"/>
    <col min="5896" max="5898" width="4" bestFit="1" customWidth="1"/>
    <col min="5899" max="5900" width="6" bestFit="1" customWidth="1"/>
    <col min="5901" max="5901" width="5" bestFit="1" customWidth="1"/>
    <col min="5902" max="5902" width="7" bestFit="1" customWidth="1"/>
    <col min="5903" max="5904" width="4" bestFit="1" customWidth="1"/>
    <col min="5905" max="5905" width="5" bestFit="1" customWidth="1"/>
    <col min="5906" max="5908" width="6" bestFit="1" customWidth="1"/>
    <col min="5909" max="5909" width="6" customWidth="1"/>
    <col min="5910" max="5910" width="4" bestFit="1" customWidth="1"/>
    <col min="5911" max="5911" width="6" customWidth="1"/>
    <col min="5912" max="5913" width="5" bestFit="1" customWidth="1"/>
    <col min="5914" max="5914" width="4" bestFit="1" customWidth="1"/>
    <col min="5915" max="5917" width="6" customWidth="1"/>
    <col min="5918" max="5918" width="6.42578125" customWidth="1"/>
    <col min="6145" max="6145" width="2.7109375" bestFit="1" customWidth="1"/>
    <col min="6146" max="6146" width="20.85546875" customWidth="1"/>
    <col min="6147" max="6148" width="6" bestFit="1" customWidth="1"/>
    <col min="6149" max="6149" width="5" bestFit="1" customWidth="1"/>
    <col min="6150" max="6150" width="4" bestFit="1" customWidth="1"/>
    <col min="6151" max="6151" width="5" bestFit="1" customWidth="1"/>
    <col min="6152" max="6154" width="4" bestFit="1" customWidth="1"/>
    <col min="6155" max="6156" width="6" bestFit="1" customWidth="1"/>
    <col min="6157" max="6157" width="5" bestFit="1" customWidth="1"/>
    <col min="6158" max="6158" width="7" bestFit="1" customWidth="1"/>
    <col min="6159" max="6160" width="4" bestFit="1" customWidth="1"/>
    <col min="6161" max="6161" width="5" bestFit="1" customWidth="1"/>
    <col min="6162" max="6164" width="6" bestFit="1" customWidth="1"/>
    <col min="6165" max="6165" width="6" customWidth="1"/>
    <col min="6166" max="6166" width="4" bestFit="1" customWidth="1"/>
    <col min="6167" max="6167" width="6" customWidth="1"/>
    <col min="6168" max="6169" width="5" bestFit="1" customWidth="1"/>
    <col min="6170" max="6170" width="4" bestFit="1" customWidth="1"/>
    <col min="6171" max="6173" width="6" customWidth="1"/>
    <col min="6174" max="6174" width="6.42578125" customWidth="1"/>
    <col min="6401" max="6401" width="2.7109375" bestFit="1" customWidth="1"/>
    <col min="6402" max="6402" width="20.85546875" customWidth="1"/>
    <col min="6403" max="6404" width="6" bestFit="1" customWidth="1"/>
    <col min="6405" max="6405" width="5" bestFit="1" customWidth="1"/>
    <col min="6406" max="6406" width="4" bestFit="1" customWidth="1"/>
    <col min="6407" max="6407" width="5" bestFit="1" customWidth="1"/>
    <col min="6408" max="6410" width="4" bestFit="1" customWidth="1"/>
    <col min="6411" max="6412" width="6" bestFit="1" customWidth="1"/>
    <col min="6413" max="6413" width="5" bestFit="1" customWidth="1"/>
    <col min="6414" max="6414" width="7" bestFit="1" customWidth="1"/>
    <col min="6415" max="6416" width="4" bestFit="1" customWidth="1"/>
    <col min="6417" max="6417" width="5" bestFit="1" customWidth="1"/>
    <col min="6418" max="6420" width="6" bestFit="1" customWidth="1"/>
    <col min="6421" max="6421" width="6" customWidth="1"/>
    <col min="6422" max="6422" width="4" bestFit="1" customWidth="1"/>
    <col min="6423" max="6423" width="6" customWidth="1"/>
    <col min="6424" max="6425" width="5" bestFit="1" customWidth="1"/>
    <col min="6426" max="6426" width="4" bestFit="1" customWidth="1"/>
    <col min="6427" max="6429" width="6" customWidth="1"/>
    <col min="6430" max="6430" width="6.42578125" customWidth="1"/>
    <col min="6657" max="6657" width="2.7109375" bestFit="1" customWidth="1"/>
    <col min="6658" max="6658" width="20.85546875" customWidth="1"/>
    <col min="6659" max="6660" width="6" bestFit="1" customWidth="1"/>
    <col min="6661" max="6661" width="5" bestFit="1" customWidth="1"/>
    <col min="6662" max="6662" width="4" bestFit="1" customWidth="1"/>
    <col min="6663" max="6663" width="5" bestFit="1" customWidth="1"/>
    <col min="6664" max="6666" width="4" bestFit="1" customWidth="1"/>
    <col min="6667" max="6668" width="6" bestFit="1" customWidth="1"/>
    <col min="6669" max="6669" width="5" bestFit="1" customWidth="1"/>
    <col min="6670" max="6670" width="7" bestFit="1" customWidth="1"/>
    <col min="6671" max="6672" width="4" bestFit="1" customWidth="1"/>
    <col min="6673" max="6673" width="5" bestFit="1" customWidth="1"/>
    <col min="6674" max="6676" width="6" bestFit="1" customWidth="1"/>
    <col min="6677" max="6677" width="6" customWidth="1"/>
    <col min="6678" max="6678" width="4" bestFit="1" customWidth="1"/>
    <col min="6679" max="6679" width="6" customWidth="1"/>
    <col min="6680" max="6681" width="5" bestFit="1" customWidth="1"/>
    <col min="6682" max="6682" width="4" bestFit="1" customWidth="1"/>
    <col min="6683" max="6685" width="6" customWidth="1"/>
    <col min="6686" max="6686" width="6.42578125" customWidth="1"/>
    <col min="6913" max="6913" width="2.7109375" bestFit="1" customWidth="1"/>
    <col min="6914" max="6914" width="20.85546875" customWidth="1"/>
    <col min="6915" max="6916" width="6" bestFit="1" customWidth="1"/>
    <col min="6917" max="6917" width="5" bestFit="1" customWidth="1"/>
    <col min="6918" max="6918" width="4" bestFit="1" customWidth="1"/>
    <col min="6919" max="6919" width="5" bestFit="1" customWidth="1"/>
    <col min="6920" max="6922" width="4" bestFit="1" customWidth="1"/>
    <col min="6923" max="6924" width="6" bestFit="1" customWidth="1"/>
    <col min="6925" max="6925" width="5" bestFit="1" customWidth="1"/>
    <col min="6926" max="6926" width="7" bestFit="1" customWidth="1"/>
    <col min="6927" max="6928" width="4" bestFit="1" customWidth="1"/>
    <col min="6929" max="6929" width="5" bestFit="1" customWidth="1"/>
    <col min="6930" max="6932" width="6" bestFit="1" customWidth="1"/>
    <col min="6933" max="6933" width="6" customWidth="1"/>
    <col min="6934" max="6934" width="4" bestFit="1" customWidth="1"/>
    <col min="6935" max="6935" width="6" customWidth="1"/>
    <col min="6936" max="6937" width="5" bestFit="1" customWidth="1"/>
    <col min="6938" max="6938" width="4" bestFit="1" customWidth="1"/>
    <col min="6939" max="6941" width="6" customWidth="1"/>
    <col min="6942" max="6942" width="6.42578125" customWidth="1"/>
    <col min="7169" max="7169" width="2.7109375" bestFit="1" customWidth="1"/>
    <col min="7170" max="7170" width="20.85546875" customWidth="1"/>
    <col min="7171" max="7172" width="6" bestFit="1" customWidth="1"/>
    <col min="7173" max="7173" width="5" bestFit="1" customWidth="1"/>
    <col min="7174" max="7174" width="4" bestFit="1" customWidth="1"/>
    <col min="7175" max="7175" width="5" bestFit="1" customWidth="1"/>
    <col min="7176" max="7178" width="4" bestFit="1" customWidth="1"/>
    <col min="7179" max="7180" width="6" bestFit="1" customWidth="1"/>
    <col min="7181" max="7181" width="5" bestFit="1" customWidth="1"/>
    <col min="7182" max="7182" width="7" bestFit="1" customWidth="1"/>
    <col min="7183" max="7184" width="4" bestFit="1" customWidth="1"/>
    <col min="7185" max="7185" width="5" bestFit="1" customWidth="1"/>
    <col min="7186" max="7188" width="6" bestFit="1" customWidth="1"/>
    <col min="7189" max="7189" width="6" customWidth="1"/>
    <col min="7190" max="7190" width="4" bestFit="1" customWidth="1"/>
    <col min="7191" max="7191" width="6" customWidth="1"/>
    <col min="7192" max="7193" width="5" bestFit="1" customWidth="1"/>
    <col min="7194" max="7194" width="4" bestFit="1" customWidth="1"/>
    <col min="7195" max="7197" width="6" customWidth="1"/>
    <col min="7198" max="7198" width="6.42578125" customWidth="1"/>
    <col min="7425" max="7425" width="2.7109375" bestFit="1" customWidth="1"/>
    <col min="7426" max="7426" width="20.85546875" customWidth="1"/>
    <col min="7427" max="7428" width="6" bestFit="1" customWidth="1"/>
    <col min="7429" max="7429" width="5" bestFit="1" customWidth="1"/>
    <col min="7430" max="7430" width="4" bestFit="1" customWidth="1"/>
    <col min="7431" max="7431" width="5" bestFit="1" customWidth="1"/>
    <col min="7432" max="7434" width="4" bestFit="1" customWidth="1"/>
    <col min="7435" max="7436" width="6" bestFit="1" customWidth="1"/>
    <col min="7437" max="7437" width="5" bestFit="1" customWidth="1"/>
    <col min="7438" max="7438" width="7" bestFit="1" customWidth="1"/>
    <col min="7439" max="7440" width="4" bestFit="1" customWidth="1"/>
    <col min="7441" max="7441" width="5" bestFit="1" customWidth="1"/>
    <col min="7442" max="7444" width="6" bestFit="1" customWidth="1"/>
    <col min="7445" max="7445" width="6" customWidth="1"/>
    <col min="7446" max="7446" width="4" bestFit="1" customWidth="1"/>
    <col min="7447" max="7447" width="6" customWidth="1"/>
    <col min="7448" max="7449" width="5" bestFit="1" customWidth="1"/>
    <col min="7450" max="7450" width="4" bestFit="1" customWidth="1"/>
    <col min="7451" max="7453" width="6" customWidth="1"/>
    <col min="7454" max="7454" width="6.42578125" customWidth="1"/>
    <col min="7681" max="7681" width="2.7109375" bestFit="1" customWidth="1"/>
    <col min="7682" max="7682" width="20.85546875" customWidth="1"/>
    <col min="7683" max="7684" width="6" bestFit="1" customWidth="1"/>
    <col min="7685" max="7685" width="5" bestFit="1" customWidth="1"/>
    <col min="7686" max="7686" width="4" bestFit="1" customWidth="1"/>
    <col min="7687" max="7687" width="5" bestFit="1" customWidth="1"/>
    <col min="7688" max="7690" width="4" bestFit="1" customWidth="1"/>
    <col min="7691" max="7692" width="6" bestFit="1" customWidth="1"/>
    <col min="7693" max="7693" width="5" bestFit="1" customWidth="1"/>
    <col min="7694" max="7694" width="7" bestFit="1" customWidth="1"/>
    <col min="7695" max="7696" width="4" bestFit="1" customWidth="1"/>
    <col min="7697" max="7697" width="5" bestFit="1" customWidth="1"/>
    <col min="7698" max="7700" width="6" bestFit="1" customWidth="1"/>
    <col min="7701" max="7701" width="6" customWidth="1"/>
    <col min="7702" max="7702" width="4" bestFit="1" customWidth="1"/>
    <col min="7703" max="7703" width="6" customWidth="1"/>
    <col min="7704" max="7705" width="5" bestFit="1" customWidth="1"/>
    <col min="7706" max="7706" width="4" bestFit="1" customWidth="1"/>
    <col min="7707" max="7709" width="6" customWidth="1"/>
    <col min="7710" max="7710" width="6.42578125" customWidth="1"/>
    <col min="7937" max="7937" width="2.7109375" bestFit="1" customWidth="1"/>
    <col min="7938" max="7938" width="20.85546875" customWidth="1"/>
    <col min="7939" max="7940" width="6" bestFit="1" customWidth="1"/>
    <col min="7941" max="7941" width="5" bestFit="1" customWidth="1"/>
    <col min="7942" max="7942" width="4" bestFit="1" customWidth="1"/>
    <col min="7943" max="7943" width="5" bestFit="1" customWidth="1"/>
    <col min="7944" max="7946" width="4" bestFit="1" customWidth="1"/>
    <col min="7947" max="7948" width="6" bestFit="1" customWidth="1"/>
    <col min="7949" max="7949" width="5" bestFit="1" customWidth="1"/>
    <col min="7950" max="7950" width="7" bestFit="1" customWidth="1"/>
    <col min="7951" max="7952" width="4" bestFit="1" customWidth="1"/>
    <col min="7953" max="7953" width="5" bestFit="1" customWidth="1"/>
    <col min="7954" max="7956" width="6" bestFit="1" customWidth="1"/>
    <col min="7957" max="7957" width="6" customWidth="1"/>
    <col min="7958" max="7958" width="4" bestFit="1" customWidth="1"/>
    <col min="7959" max="7959" width="6" customWidth="1"/>
    <col min="7960" max="7961" width="5" bestFit="1" customWidth="1"/>
    <col min="7962" max="7962" width="4" bestFit="1" customWidth="1"/>
    <col min="7963" max="7965" width="6" customWidth="1"/>
    <col min="7966" max="7966" width="6.42578125" customWidth="1"/>
    <col min="8193" max="8193" width="2.7109375" bestFit="1" customWidth="1"/>
    <col min="8194" max="8194" width="20.85546875" customWidth="1"/>
    <col min="8195" max="8196" width="6" bestFit="1" customWidth="1"/>
    <col min="8197" max="8197" width="5" bestFit="1" customWidth="1"/>
    <col min="8198" max="8198" width="4" bestFit="1" customWidth="1"/>
    <col min="8199" max="8199" width="5" bestFit="1" customWidth="1"/>
    <col min="8200" max="8202" width="4" bestFit="1" customWidth="1"/>
    <col min="8203" max="8204" width="6" bestFit="1" customWidth="1"/>
    <col min="8205" max="8205" width="5" bestFit="1" customWidth="1"/>
    <col min="8206" max="8206" width="7" bestFit="1" customWidth="1"/>
    <col min="8207" max="8208" width="4" bestFit="1" customWidth="1"/>
    <col min="8209" max="8209" width="5" bestFit="1" customWidth="1"/>
    <col min="8210" max="8212" width="6" bestFit="1" customWidth="1"/>
    <col min="8213" max="8213" width="6" customWidth="1"/>
    <col min="8214" max="8214" width="4" bestFit="1" customWidth="1"/>
    <col min="8215" max="8215" width="6" customWidth="1"/>
    <col min="8216" max="8217" width="5" bestFit="1" customWidth="1"/>
    <col min="8218" max="8218" width="4" bestFit="1" customWidth="1"/>
    <col min="8219" max="8221" width="6" customWidth="1"/>
    <col min="8222" max="8222" width="6.42578125" customWidth="1"/>
    <col min="8449" max="8449" width="2.7109375" bestFit="1" customWidth="1"/>
    <col min="8450" max="8450" width="20.85546875" customWidth="1"/>
    <col min="8451" max="8452" width="6" bestFit="1" customWidth="1"/>
    <col min="8453" max="8453" width="5" bestFit="1" customWidth="1"/>
    <col min="8454" max="8454" width="4" bestFit="1" customWidth="1"/>
    <col min="8455" max="8455" width="5" bestFit="1" customWidth="1"/>
    <col min="8456" max="8458" width="4" bestFit="1" customWidth="1"/>
    <col min="8459" max="8460" width="6" bestFit="1" customWidth="1"/>
    <col min="8461" max="8461" width="5" bestFit="1" customWidth="1"/>
    <col min="8462" max="8462" width="7" bestFit="1" customWidth="1"/>
    <col min="8463" max="8464" width="4" bestFit="1" customWidth="1"/>
    <col min="8465" max="8465" width="5" bestFit="1" customWidth="1"/>
    <col min="8466" max="8468" width="6" bestFit="1" customWidth="1"/>
    <col min="8469" max="8469" width="6" customWidth="1"/>
    <col min="8470" max="8470" width="4" bestFit="1" customWidth="1"/>
    <col min="8471" max="8471" width="6" customWidth="1"/>
    <col min="8472" max="8473" width="5" bestFit="1" customWidth="1"/>
    <col min="8474" max="8474" width="4" bestFit="1" customWidth="1"/>
    <col min="8475" max="8477" width="6" customWidth="1"/>
    <col min="8478" max="8478" width="6.42578125" customWidth="1"/>
    <col min="8705" max="8705" width="2.7109375" bestFit="1" customWidth="1"/>
    <col min="8706" max="8706" width="20.85546875" customWidth="1"/>
    <col min="8707" max="8708" width="6" bestFit="1" customWidth="1"/>
    <col min="8709" max="8709" width="5" bestFit="1" customWidth="1"/>
    <col min="8710" max="8710" width="4" bestFit="1" customWidth="1"/>
    <col min="8711" max="8711" width="5" bestFit="1" customWidth="1"/>
    <col min="8712" max="8714" width="4" bestFit="1" customWidth="1"/>
    <col min="8715" max="8716" width="6" bestFit="1" customWidth="1"/>
    <col min="8717" max="8717" width="5" bestFit="1" customWidth="1"/>
    <col min="8718" max="8718" width="7" bestFit="1" customWidth="1"/>
    <col min="8719" max="8720" width="4" bestFit="1" customWidth="1"/>
    <col min="8721" max="8721" width="5" bestFit="1" customWidth="1"/>
    <col min="8722" max="8724" width="6" bestFit="1" customWidth="1"/>
    <col min="8725" max="8725" width="6" customWidth="1"/>
    <col min="8726" max="8726" width="4" bestFit="1" customWidth="1"/>
    <col min="8727" max="8727" width="6" customWidth="1"/>
    <col min="8728" max="8729" width="5" bestFit="1" customWidth="1"/>
    <col min="8730" max="8730" width="4" bestFit="1" customWidth="1"/>
    <col min="8731" max="8733" width="6" customWidth="1"/>
    <col min="8734" max="8734" width="6.42578125" customWidth="1"/>
    <col min="8961" max="8961" width="2.7109375" bestFit="1" customWidth="1"/>
    <col min="8962" max="8962" width="20.85546875" customWidth="1"/>
    <col min="8963" max="8964" width="6" bestFit="1" customWidth="1"/>
    <col min="8965" max="8965" width="5" bestFit="1" customWidth="1"/>
    <col min="8966" max="8966" width="4" bestFit="1" customWidth="1"/>
    <col min="8967" max="8967" width="5" bestFit="1" customWidth="1"/>
    <col min="8968" max="8970" width="4" bestFit="1" customWidth="1"/>
    <col min="8971" max="8972" width="6" bestFit="1" customWidth="1"/>
    <col min="8973" max="8973" width="5" bestFit="1" customWidth="1"/>
    <col min="8974" max="8974" width="7" bestFit="1" customWidth="1"/>
    <col min="8975" max="8976" width="4" bestFit="1" customWidth="1"/>
    <col min="8977" max="8977" width="5" bestFit="1" customWidth="1"/>
    <col min="8978" max="8980" width="6" bestFit="1" customWidth="1"/>
    <col min="8981" max="8981" width="6" customWidth="1"/>
    <col min="8982" max="8982" width="4" bestFit="1" customWidth="1"/>
    <col min="8983" max="8983" width="6" customWidth="1"/>
    <col min="8984" max="8985" width="5" bestFit="1" customWidth="1"/>
    <col min="8986" max="8986" width="4" bestFit="1" customWidth="1"/>
    <col min="8987" max="8989" width="6" customWidth="1"/>
    <col min="8990" max="8990" width="6.42578125" customWidth="1"/>
    <col min="9217" max="9217" width="2.7109375" bestFit="1" customWidth="1"/>
    <col min="9218" max="9218" width="20.85546875" customWidth="1"/>
    <col min="9219" max="9220" width="6" bestFit="1" customWidth="1"/>
    <col min="9221" max="9221" width="5" bestFit="1" customWidth="1"/>
    <col min="9222" max="9222" width="4" bestFit="1" customWidth="1"/>
    <col min="9223" max="9223" width="5" bestFit="1" customWidth="1"/>
    <col min="9224" max="9226" width="4" bestFit="1" customWidth="1"/>
    <col min="9227" max="9228" width="6" bestFit="1" customWidth="1"/>
    <col min="9229" max="9229" width="5" bestFit="1" customWidth="1"/>
    <col min="9230" max="9230" width="7" bestFit="1" customWidth="1"/>
    <col min="9231" max="9232" width="4" bestFit="1" customWidth="1"/>
    <col min="9233" max="9233" width="5" bestFit="1" customWidth="1"/>
    <col min="9234" max="9236" width="6" bestFit="1" customWidth="1"/>
    <col min="9237" max="9237" width="6" customWidth="1"/>
    <col min="9238" max="9238" width="4" bestFit="1" customWidth="1"/>
    <col min="9239" max="9239" width="6" customWidth="1"/>
    <col min="9240" max="9241" width="5" bestFit="1" customWidth="1"/>
    <col min="9242" max="9242" width="4" bestFit="1" customWidth="1"/>
    <col min="9243" max="9245" width="6" customWidth="1"/>
    <col min="9246" max="9246" width="6.42578125" customWidth="1"/>
    <col min="9473" max="9473" width="2.7109375" bestFit="1" customWidth="1"/>
    <col min="9474" max="9474" width="20.85546875" customWidth="1"/>
    <col min="9475" max="9476" width="6" bestFit="1" customWidth="1"/>
    <col min="9477" max="9477" width="5" bestFit="1" customWidth="1"/>
    <col min="9478" max="9478" width="4" bestFit="1" customWidth="1"/>
    <col min="9479" max="9479" width="5" bestFit="1" customWidth="1"/>
    <col min="9480" max="9482" width="4" bestFit="1" customWidth="1"/>
    <col min="9483" max="9484" width="6" bestFit="1" customWidth="1"/>
    <col min="9485" max="9485" width="5" bestFit="1" customWidth="1"/>
    <col min="9486" max="9486" width="7" bestFit="1" customWidth="1"/>
    <col min="9487" max="9488" width="4" bestFit="1" customWidth="1"/>
    <col min="9489" max="9489" width="5" bestFit="1" customWidth="1"/>
    <col min="9490" max="9492" width="6" bestFit="1" customWidth="1"/>
    <col min="9493" max="9493" width="6" customWidth="1"/>
    <col min="9494" max="9494" width="4" bestFit="1" customWidth="1"/>
    <col min="9495" max="9495" width="6" customWidth="1"/>
    <col min="9496" max="9497" width="5" bestFit="1" customWidth="1"/>
    <col min="9498" max="9498" width="4" bestFit="1" customWidth="1"/>
    <col min="9499" max="9501" width="6" customWidth="1"/>
    <col min="9502" max="9502" width="6.42578125" customWidth="1"/>
    <col min="9729" max="9729" width="2.7109375" bestFit="1" customWidth="1"/>
    <col min="9730" max="9730" width="20.85546875" customWidth="1"/>
    <col min="9731" max="9732" width="6" bestFit="1" customWidth="1"/>
    <col min="9733" max="9733" width="5" bestFit="1" customWidth="1"/>
    <col min="9734" max="9734" width="4" bestFit="1" customWidth="1"/>
    <col min="9735" max="9735" width="5" bestFit="1" customWidth="1"/>
    <col min="9736" max="9738" width="4" bestFit="1" customWidth="1"/>
    <col min="9739" max="9740" width="6" bestFit="1" customWidth="1"/>
    <col min="9741" max="9741" width="5" bestFit="1" customWidth="1"/>
    <col min="9742" max="9742" width="7" bestFit="1" customWidth="1"/>
    <col min="9743" max="9744" width="4" bestFit="1" customWidth="1"/>
    <col min="9745" max="9745" width="5" bestFit="1" customWidth="1"/>
    <col min="9746" max="9748" width="6" bestFit="1" customWidth="1"/>
    <col min="9749" max="9749" width="6" customWidth="1"/>
    <col min="9750" max="9750" width="4" bestFit="1" customWidth="1"/>
    <col min="9751" max="9751" width="6" customWidth="1"/>
    <col min="9752" max="9753" width="5" bestFit="1" customWidth="1"/>
    <col min="9754" max="9754" width="4" bestFit="1" customWidth="1"/>
    <col min="9755" max="9757" width="6" customWidth="1"/>
    <col min="9758" max="9758" width="6.42578125" customWidth="1"/>
    <col min="9985" max="9985" width="2.7109375" bestFit="1" customWidth="1"/>
    <col min="9986" max="9986" width="20.85546875" customWidth="1"/>
    <col min="9987" max="9988" width="6" bestFit="1" customWidth="1"/>
    <col min="9989" max="9989" width="5" bestFit="1" customWidth="1"/>
    <col min="9990" max="9990" width="4" bestFit="1" customWidth="1"/>
    <col min="9991" max="9991" width="5" bestFit="1" customWidth="1"/>
    <col min="9992" max="9994" width="4" bestFit="1" customWidth="1"/>
    <col min="9995" max="9996" width="6" bestFit="1" customWidth="1"/>
    <col min="9997" max="9997" width="5" bestFit="1" customWidth="1"/>
    <col min="9998" max="9998" width="7" bestFit="1" customWidth="1"/>
    <col min="9999" max="10000" width="4" bestFit="1" customWidth="1"/>
    <col min="10001" max="10001" width="5" bestFit="1" customWidth="1"/>
    <col min="10002" max="10004" width="6" bestFit="1" customWidth="1"/>
    <col min="10005" max="10005" width="6" customWidth="1"/>
    <col min="10006" max="10006" width="4" bestFit="1" customWidth="1"/>
    <col min="10007" max="10007" width="6" customWidth="1"/>
    <col min="10008" max="10009" width="5" bestFit="1" customWidth="1"/>
    <col min="10010" max="10010" width="4" bestFit="1" customWidth="1"/>
    <col min="10011" max="10013" width="6" customWidth="1"/>
    <col min="10014" max="10014" width="6.42578125" customWidth="1"/>
    <col min="10241" max="10241" width="2.7109375" bestFit="1" customWidth="1"/>
    <col min="10242" max="10242" width="20.85546875" customWidth="1"/>
    <col min="10243" max="10244" width="6" bestFit="1" customWidth="1"/>
    <col min="10245" max="10245" width="5" bestFit="1" customWidth="1"/>
    <col min="10246" max="10246" width="4" bestFit="1" customWidth="1"/>
    <col min="10247" max="10247" width="5" bestFit="1" customWidth="1"/>
    <col min="10248" max="10250" width="4" bestFit="1" customWidth="1"/>
    <col min="10251" max="10252" width="6" bestFit="1" customWidth="1"/>
    <col min="10253" max="10253" width="5" bestFit="1" customWidth="1"/>
    <col min="10254" max="10254" width="7" bestFit="1" customWidth="1"/>
    <col min="10255" max="10256" width="4" bestFit="1" customWidth="1"/>
    <col min="10257" max="10257" width="5" bestFit="1" customWidth="1"/>
    <col min="10258" max="10260" width="6" bestFit="1" customWidth="1"/>
    <col min="10261" max="10261" width="6" customWidth="1"/>
    <col min="10262" max="10262" width="4" bestFit="1" customWidth="1"/>
    <col min="10263" max="10263" width="6" customWidth="1"/>
    <col min="10264" max="10265" width="5" bestFit="1" customWidth="1"/>
    <col min="10266" max="10266" width="4" bestFit="1" customWidth="1"/>
    <col min="10267" max="10269" width="6" customWidth="1"/>
    <col min="10270" max="10270" width="6.42578125" customWidth="1"/>
    <col min="10497" max="10497" width="2.7109375" bestFit="1" customWidth="1"/>
    <col min="10498" max="10498" width="20.85546875" customWidth="1"/>
    <col min="10499" max="10500" width="6" bestFit="1" customWidth="1"/>
    <col min="10501" max="10501" width="5" bestFit="1" customWidth="1"/>
    <col min="10502" max="10502" width="4" bestFit="1" customWidth="1"/>
    <col min="10503" max="10503" width="5" bestFit="1" customWidth="1"/>
    <col min="10504" max="10506" width="4" bestFit="1" customWidth="1"/>
    <col min="10507" max="10508" width="6" bestFit="1" customWidth="1"/>
    <col min="10509" max="10509" width="5" bestFit="1" customWidth="1"/>
    <col min="10510" max="10510" width="7" bestFit="1" customWidth="1"/>
    <col min="10511" max="10512" width="4" bestFit="1" customWidth="1"/>
    <col min="10513" max="10513" width="5" bestFit="1" customWidth="1"/>
    <col min="10514" max="10516" width="6" bestFit="1" customWidth="1"/>
    <col min="10517" max="10517" width="6" customWidth="1"/>
    <col min="10518" max="10518" width="4" bestFit="1" customWidth="1"/>
    <col min="10519" max="10519" width="6" customWidth="1"/>
    <col min="10520" max="10521" width="5" bestFit="1" customWidth="1"/>
    <col min="10522" max="10522" width="4" bestFit="1" customWidth="1"/>
    <col min="10523" max="10525" width="6" customWidth="1"/>
    <col min="10526" max="10526" width="6.42578125" customWidth="1"/>
    <col min="10753" max="10753" width="2.7109375" bestFit="1" customWidth="1"/>
    <col min="10754" max="10754" width="20.85546875" customWidth="1"/>
    <col min="10755" max="10756" width="6" bestFit="1" customWidth="1"/>
    <col min="10757" max="10757" width="5" bestFit="1" customWidth="1"/>
    <col min="10758" max="10758" width="4" bestFit="1" customWidth="1"/>
    <col min="10759" max="10759" width="5" bestFit="1" customWidth="1"/>
    <col min="10760" max="10762" width="4" bestFit="1" customWidth="1"/>
    <col min="10763" max="10764" width="6" bestFit="1" customWidth="1"/>
    <col min="10765" max="10765" width="5" bestFit="1" customWidth="1"/>
    <col min="10766" max="10766" width="7" bestFit="1" customWidth="1"/>
    <col min="10767" max="10768" width="4" bestFit="1" customWidth="1"/>
    <col min="10769" max="10769" width="5" bestFit="1" customWidth="1"/>
    <col min="10770" max="10772" width="6" bestFit="1" customWidth="1"/>
    <col min="10773" max="10773" width="6" customWidth="1"/>
    <col min="10774" max="10774" width="4" bestFit="1" customWidth="1"/>
    <col min="10775" max="10775" width="6" customWidth="1"/>
    <col min="10776" max="10777" width="5" bestFit="1" customWidth="1"/>
    <col min="10778" max="10778" width="4" bestFit="1" customWidth="1"/>
    <col min="10779" max="10781" width="6" customWidth="1"/>
    <col min="10782" max="10782" width="6.42578125" customWidth="1"/>
    <col min="11009" max="11009" width="2.7109375" bestFit="1" customWidth="1"/>
    <col min="11010" max="11010" width="20.85546875" customWidth="1"/>
    <col min="11011" max="11012" width="6" bestFit="1" customWidth="1"/>
    <col min="11013" max="11013" width="5" bestFit="1" customWidth="1"/>
    <col min="11014" max="11014" width="4" bestFit="1" customWidth="1"/>
    <col min="11015" max="11015" width="5" bestFit="1" customWidth="1"/>
    <col min="11016" max="11018" width="4" bestFit="1" customWidth="1"/>
    <col min="11019" max="11020" width="6" bestFit="1" customWidth="1"/>
    <col min="11021" max="11021" width="5" bestFit="1" customWidth="1"/>
    <col min="11022" max="11022" width="7" bestFit="1" customWidth="1"/>
    <col min="11023" max="11024" width="4" bestFit="1" customWidth="1"/>
    <col min="11025" max="11025" width="5" bestFit="1" customWidth="1"/>
    <col min="11026" max="11028" width="6" bestFit="1" customWidth="1"/>
    <col min="11029" max="11029" width="6" customWidth="1"/>
    <col min="11030" max="11030" width="4" bestFit="1" customWidth="1"/>
    <col min="11031" max="11031" width="6" customWidth="1"/>
    <col min="11032" max="11033" width="5" bestFit="1" customWidth="1"/>
    <col min="11034" max="11034" width="4" bestFit="1" customWidth="1"/>
    <col min="11035" max="11037" width="6" customWidth="1"/>
    <col min="11038" max="11038" width="6.42578125" customWidth="1"/>
    <col min="11265" max="11265" width="2.7109375" bestFit="1" customWidth="1"/>
    <col min="11266" max="11266" width="20.85546875" customWidth="1"/>
    <col min="11267" max="11268" width="6" bestFit="1" customWidth="1"/>
    <col min="11269" max="11269" width="5" bestFit="1" customWidth="1"/>
    <col min="11270" max="11270" width="4" bestFit="1" customWidth="1"/>
    <col min="11271" max="11271" width="5" bestFit="1" customWidth="1"/>
    <col min="11272" max="11274" width="4" bestFit="1" customWidth="1"/>
    <col min="11275" max="11276" width="6" bestFit="1" customWidth="1"/>
    <col min="11277" max="11277" width="5" bestFit="1" customWidth="1"/>
    <col min="11278" max="11278" width="7" bestFit="1" customWidth="1"/>
    <col min="11279" max="11280" width="4" bestFit="1" customWidth="1"/>
    <col min="11281" max="11281" width="5" bestFit="1" customWidth="1"/>
    <col min="11282" max="11284" width="6" bestFit="1" customWidth="1"/>
    <col min="11285" max="11285" width="6" customWidth="1"/>
    <col min="11286" max="11286" width="4" bestFit="1" customWidth="1"/>
    <col min="11287" max="11287" width="6" customWidth="1"/>
    <col min="11288" max="11289" width="5" bestFit="1" customWidth="1"/>
    <col min="11290" max="11290" width="4" bestFit="1" customWidth="1"/>
    <col min="11291" max="11293" width="6" customWidth="1"/>
    <col min="11294" max="11294" width="6.42578125" customWidth="1"/>
    <col min="11521" max="11521" width="2.7109375" bestFit="1" customWidth="1"/>
    <col min="11522" max="11522" width="20.85546875" customWidth="1"/>
    <col min="11523" max="11524" width="6" bestFit="1" customWidth="1"/>
    <col min="11525" max="11525" width="5" bestFit="1" customWidth="1"/>
    <col min="11526" max="11526" width="4" bestFit="1" customWidth="1"/>
    <col min="11527" max="11527" width="5" bestFit="1" customWidth="1"/>
    <col min="11528" max="11530" width="4" bestFit="1" customWidth="1"/>
    <col min="11531" max="11532" width="6" bestFit="1" customWidth="1"/>
    <col min="11533" max="11533" width="5" bestFit="1" customWidth="1"/>
    <col min="11534" max="11534" width="7" bestFit="1" customWidth="1"/>
    <col min="11535" max="11536" width="4" bestFit="1" customWidth="1"/>
    <col min="11537" max="11537" width="5" bestFit="1" customWidth="1"/>
    <col min="11538" max="11540" width="6" bestFit="1" customWidth="1"/>
    <col min="11541" max="11541" width="6" customWidth="1"/>
    <col min="11542" max="11542" width="4" bestFit="1" customWidth="1"/>
    <col min="11543" max="11543" width="6" customWidth="1"/>
    <col min="11544" max="11545" width="5" bestFit="1" customWidth="1"/>
    <col min="11546" max="11546" width="4" bestFit="1" customWidth="1"/>
    <col min="11547" max="11549" width="6" customWidth="1"/>
    <col min="11550" max="11550" width="6.42578125" customWidth="1"/>
    <col min="11777" max="11777" width="2.7109375" bestFit="1" customWidth="1"/>
    <col min="11778" max="11778" width="20.85546875" customWidth="1"/>
    <col min="11779" max="11780" width="6" bestFit="1" customWidth="1"/>
    <col min="11781" max="11781" width="5" bestFit="1" customWidth="1"/>
    <col min="11782" max="11782" width="4" bestFit="1" customWidth="1"/>
    <col min="11783" max="11783" width="5" bestFit="1" customWidth="1"/>
    <col min="11784" max="11786" width="4" bestFit="1" customWidth="1"/>
    <col min="11787" max="11788" width="6" bestFit="1" customWidth="1"/>
    <col min="11789" max="11789" width="5" bestFit="1" customWidth="1"/>
    <col min="11790" max="11790" width="7" bestFit="1" customWidth="1"/>
    <col min="11791" max="11792" width="4" bestFit="1" customWidth="1"/>
    <col min="11793" max="11793" width="5" bestFit="1" customWidth="1"/>
    <col min="11794" max="11796" width="6" bestFit="1" customWidth="1"/>
    <col min="11797" max="11797" width="6" customWidth="1"/>
    <col min="11798" max="11798" width="4" bestFit="1" customWidth="1"/>
    <col min="11799" max="11799" width="6" customWidth="1"/>
    <col min="11800" max="11801" width="5" bestFit="1" customWidth="1"/>
    <col min="11802" max="11802" width="4" bestFit="1" customWidth="1"/>
    <col min="11803" max="11805" width="6" customWidth="1"/>
    <col min="11806" max="11806" width="6.42578125" customWidth="1"/>
    <col min="12033" max="12033" width="2.7109375" bestFit="1" customWidth="1"/>
    <col min="12034" max="12034" width="20.85546875" customWidth="1"/>
    <col min="12035" max="12036" width="6" bestFit="1" customWidth="1"/>
    <col min="12037" max="12037" width="5" bestFit="1" customWidth="1"/>
    <col min="12038" max="12038" width="4" bestFit="1" customWidth="1"/>
    <col min="12039" max="12039" width="5" bestFit="1" customWidth="1"/>
    <col min="12040" max="12042" width="4" bestFit="1" customWidth="1"/>
    <col min="12043" max="12044" width="6" bestFit="1" customWidth="1"/>
    <col min="12045" max="12045" width="5" bestFit="1" customWidth="1"/>
    <col min="12046" max="12046" width="7" bestFit="1" customWidth="1"/>
    <col min="12047" max="12048" width="4" bestFit="1" customWidth="1"/>
    <col min="12049" max="12049" width="5" bestFit="1" customWidth="1"/>
    <col min="12050" max="12052" width="6" bestFit="1" customWidth="1"/>
    <col min="12053" max="12053" width="6" customWidth="1"/>
    <col min="12054" max="12054" width="4" bestFit="1" customWidth="1"/>
    <col min="12055" max="12055" width="6" customWidth="1"/>
    <col min="12056" max="12057" width="5" bestFit="1" customWidth="1"/>
    <col min="12058" max="12058" width="4" bestFit="1" customWidth="1"/>
    <col min="12059" max="12061" width="6" customWidth="1"/>
    <col min="12062" max="12062" width="6.42578125" customWidth="1"/>
    <col min="12289" max="12289" width="2.7109375" bestFit="1" customWidth="1"/>
    <col min="12290" max="12290" width="20.85546875" customWidth="1"/>
    <col min="12291" max="12292" width="6" bestFit="1" customWidth="1"/>
    <col min="12293" max="12293" width="5" bestFit="1" customWidth="1"/>
    <col min="12294" max="12294" width="4" bestFit="1" customWidth="1"/>
    <col min="12295" max="12295" width="5" bestFit="1" customWidth="1"/>
    <col min="12296" max="12298" width="4" bestFit="1" customWidth="1"/>
    <col min="12299" max="12300" width="6" bestFit="1" customWidth="1"/>
    <col min="12301" max="12301" width="5" bestFit="1" customWidth="1"/>
    <col min="12302" max="12302" width="7" bestFit="1" customWidth="1"/>
    <col min="12303" max="12304" width="4" bestFit="1" customWidth="1"/>
    <col min="12305" max="12305" width="5" bestFit="1" customWidth="1"/>
    <col min="12306" max="12308" width="6" bestFit="1" customWidth="1"/>
    <col min="12309" max="12309" width="6" customWidth="1"/>
    <col min="12310" max="12310" width="4" bestFit="1" customWidth="1"/>
    <col min="12311" max="12311" width="6" customWidth="1"/>
    <col min="12312" max="12313" width="5" bestFit="1" customWidth="1"/>
    <col min="12314" max="12314" width="4" bestFit="1" customWidth="1"/>
    <col min="12315" max="12317" width="6" customWidth="1"/>
    <col min="12318" max="12318" width="6.42578125" customWidth="1"/>
    <col min="12545" max="12545" width="2.7109375" bestFit="1" customWidth="1"/>
    <col min="12546" max="12546" width="20.85546875" customWidth="1"/>
    <col min="12547" max="12548" width="6" bestFit="1" customWidth="1"/>
    <col min="12549" max="12549" width="5" bestFit="1" customWidth="1"/>
    <col min="12550" max="12550" width="4" bestFit="1" customWidth="1"/>
    <col min="12551" max="12551" width="5" bestFit="1" customWidth="1"/>
    <col min="12552" max="12554" width="4" bestFit="1" customWidth="1"/>
    <col min="12555" max="12556" width="6" bestFit="1" customWidth="1"/>
    <col min="12557" max="12557" width="5" bestFit="1" customWidth="1"/>
    <col min="12558" max="12558" width="7" bestFit="1" customWidth="1"/>
    <col min="12559" max="12560" width="4" bestFit="1" customWidth="1"/>
    <col min="12561" max="12561" width="5" bestFit="1" customWidth="1"/>
    <col min="12562" max="12564" width="6" bestFit="1" customWidth="1"/>
    <col min="12565" max="12565" width="6" customWidth="1"/>
    <col min="12566" max="12566" width="4" bestFit="1" customWidth="1"/>
    <col min="12567" max="12567" width="6" customWidth="1"/>
    <col min="12568" max="12569" width="5" bestFit="1" customWidth="1"/>
    <col min="12570" max="12570" width="4" bestFit="1" customWidth="1"/>
    <col min="12571" max="12573" width="6" customWidth="1"/>
    <col min="12574" max="12574" width="6.42578125" customWidth="1"/>
    <col min="12801" max="12801" width="2.7109375" bestFit="1" customWidth="1"/>
    <col min="12802" max="12802" width="20.85546875" customWidth="1"/>
    <col min="12803" max="12804" width="6" bestFit="1" customWidth="1"/>
    <col min="12805" max="12805" width="5" bestFit="1" customWidth="1"/>
    <col min="12806" max="12806" width="4" bestFit="1" customWidth="1"/>
    <col min="12807" max="12807" width="5" bestFit="1" customWidth="1"/>
    <col min="12808" max="12810" width="4" bestFit="1" customWidth="1"/>
    <col min="12811" max="12812" width="6" bestFit="1" customWidth="1"/>
    <col min="12813" max="12813" width="5" bestFit="1" customWidth="1"/>
    <col min="12814" max="12814" width="7" bestFit="1" customWidth="1"/>
    <col min="12815" max="12816" width="4" bestFit="1" customWidth="1"/>
    <col min="12817" max="12817" width="5" bestFit="1" customWidth="1"/>
    <col min="12818" max="12820" width="6" bestFit="1" customWidth="1"/>
    <col min="12821" max="12821" width="6" customWidth="1"/>
    <col min="12822" max="12822" width="4" bestFit="1" customWidth="1"/>
    <col min="12823" max="12823" width="6" customWidth="1"/>
    <col min="12824" max="12825" width="5" bestFit="1" customWidth="1"/>
    <col min="12826" max="12826" width="4" bestFit="1" customWidth="1"/>
    <col min="12827" max="12829" width="6" customWidth="1"/>
    <col min="12830" max="12830" width="6.42578125" customWidth="1"/>
    <col min="13057" max="13057" width="2.7109375" bestFit="1" customWidth="1"/>
    <col min="13058" max="13058" width="20.85546875" customWidth="1"/>
    <col min="13059" max="13060" width="6" bestFit="1" customWidth="1"/>
    <col min="13061" max="13061" width="5" bestFit="1" customWidth="1"/>
    <col min="13062" max="13062" width="4" bestFit="1" customWidth="1"/>
    <col min="13063" max="13063" width="5" bestFit="1" customWidth="1"/>
    <col min="13064" max="13066" width="4" bestFit="1" customWidth="1"/>
    <col min="13067" max="13068" width="6" bestFit="1" customWidth="1"/>
    <col min="13069" max="13069" width="5" bestFit="1" customWidth="1"/>
    <col min="13070" max="13070" width="7" bestFit="1" customWidth="1"/>
    <col min="13071" max="13072" width="4" bestFit="1" customWidth="1"/>
    <col min="13073" max="13073" width="5" bestFit="1" customWidth="1"/>
    <col min="13074" max="13076" width="6" bestFit="1" customWidth="1"/>
    <col min="13077" max="13077" width="6" customWidth="1"/>
    <col min="13078" max="13078" width="4" bestFit="1" customWidth="1"/>
    <col min="13079" max="13079" width="6" customWidth="1"/>
    <col min="13080" max="13081" width="5" bestFit="1" customWidth="1"/>
    <col min="13082" max="13082" width="4" bestFit="1" customWidth="1"/>
    <col min="13083" max="13085" width="6" customWidth="1"/>
    <col min="13086" max="13086" width="6.42578125" customWidth="1"/>
    <col min="13313" max="13313" width="2.7109375" bestFit="1" customWidth="1"/>
    <col min="13314" max="13314" width="20.85546875" customWidth="1"/>
    <col min="13315" max="13316" width="6" bestFit="1" customWidth="1"/>
    <col min="13317" max="13317" width="5" bestFit="1" customWidth="1"/>
    <col min="13318" max="13318" width="4" bestFit="1" customWidth="1"/>
    <col min="13319" max="13319" width="5" bestFit="1" customWidth="1"/>
    <col min="13320" max="13322" width="4" bestFit="1" customWidth="1"/>
    <col min="13323" max="13324" width="6" bestFit="1" customWidth="1"/>
    <col min="13325" max="13325" width="5" bestFit="1" customWidth="1"/>
    <col min="13326" max="13326" width="7" bestFit="1" customWidth="1"/>
    <col min="13327" max="13328" width="4" bestFit="1" customWidth="1"/>
    <col min="13329" max="13329" width="5" bestFit="1" customWidth="1"/>
    <col min="13330" max="13332" width="6" bestFit="1" customWidth="1"/>
    <col min="13333" max="13333" width="6" customWidth="1"/>
    <col min="13334" max="13334" width="4" bestFit="1" customWidth="1"/>
    <col min="13335" max="13335" width="6" customWidth="1"/>
    <col min="13336" max="13337" width="5" bestFit="1" customWidth="1"/>
    <col min="13338" max="13338" width="4" bestFit="1" customWidth="1"/>
    <col min="13339" max="13341" width="6" customWidth="1"/>
    <col min="13342" max="13342" width="6.42578125" customWidth="1"/>
    <col min="13569" max="13569" width="2.7109375" bestFit="1" customWidth="1"/>
    <col min="13570" max="13570" width="20.85546875" customWidth="1"/>
    <col min="13571" max="13572" width="6" bestFit="1" customWidth="1"/>
    <col min="13573" max="13573" width="5" bestFit="1" customWidth="1"/>
    <col min="13574" max="13574" width="4" bestFit="1" customWidth="1"/>
    <col min="13575" max="13575" width="5" bestFit="1" customWidth="1"/>
    <col min="13576" max="13578" width="4" bestFit="1" customWidth="1"/>
    <col min="13579" max="13580" width="6" bestFit="1" customWidth="1"/>
    <col min="13581" max="13581" width="5" bestFit="1" customWidth="1"/>
    <col min="13582" max="13582" width="7" bestFit="1" customWidth="1"/>
    <col min="13583" max="13584" width="4" bestFit="1" customWidth="1"/>
    <col min="13585" max="13585" width="5" bestFit="1" customWidth="1"/>
    <col min="13586" max="13588" width="6" bestFit="1" customWidth="1"/>
    <col min="13589" max="13589" width="6" customWidth="1"/>
    <col min="13590" max="13590" width="4" bestFit="1" customWidth="1"/>
    <col min="13591" max="13591" width="6" customWidth="1"/>
    <col min="13592" max="13593" width="5" bestFit="1" customWidth="1"/>
    <col min="13594" max="13594" width="4" bestFit="1" customWidth="1"/>
    <col min="13595" max="13597" width="6" customWidth="1"/>
    <col min="13598" max="13598" width="6.42578125" customWidth="1"/>
    <col min="13825" max="13825" width="2.7109375" bestFit="1" customWidth="1"/>
    <col min="13826" max="13826" width="20.85546875" customWidth="1"/>
    <col min="13827" max="13828" width="6" bestFit="1" customWidth="1"/>
    <col min="13829" max="13829" width="5" bestFit="1" customWidth="1"/>
    <col min="13830" max="13830" width="4" bestFit="1" customWidth="1"/>
    <col min="13831" max="13831" width="5" bestFit="1" customWidth="1"/>
    <col min="13832" max="13834" width="4" bestFit="1" customWidth="1"/>
    <col min="13835" max="13836" width="6" bestFit="1" customWidth="1"/>
    <col min="13837" max="13837" width="5" bestFit="1" customWidth="1"/>
    <col min="13838" max="13838" width="7" bestFit="1" customWidth="1"/>
    <col min="13839" max="13840" width="4" bestFit="1" customWidth="1"/>
    <col min="13841" max="13841" width="5" bestFit="1" customWidth="1"/>
    <col min="13842" max="13844" width="6" bestFit="1" customWidth="1"/>
    <col min="13845" max="13845" width="6" customWidth="1"/>
    <col min="13846" max="13846" width="4" bestFit="1" customWidth="1"/>
    <col min="13847" max="13847" width="6" customWidth="1"/>
    <col min="13848" max="13849" width="5" bestFit="1" customWidth="1"/>
    <col min="13850" max="13850" width="4" bestFit="1" customWidth="1"/>
    <col min="13851" max="13853" width="6" customWidth="1"/>
    <col min="13854" max="13854" width="6.42578125" customWidth="1"/>
    <col min="14081" max="14081" width="2.7109375" bestFit="1" customWidth="1"/>
    <col min="14082" max="14082" width="20.85546875" customWidth="1"/>
    <col min="14083" max="14084" width="6" bestFit="1" customWidth="1"/>
    <col min="14085" max="14085" width="5" bestFit="1" customWidth="1"/>
    <col min="14086" max="14086" width="4" bestFit="1" customWidth="1"/>
    <col min="14087" max="14087" width="5" bestFit="1" customWidth="1"/>
    <col min="14088" max="14090" width="4" bestFit="1" customWidth="1"/>
    <col min="14091" max="14092" width="6" bestFit="1" customWidth="1"/>
    <col min="14093" max="14093" width="5" bestFit="1" customWidth="1"/>
    <col min="14094" max="14094" width="7" bestFit="1" customWidth="1"/>
    <col min="14095" max="14096" width="4" bestFit="1" customWidth="1"/>
    <col min="14097" max="14097" width="5" bestFit="1" customWidth="1"/>
    <col min="14098" max="14100" width="6" bestFit="1" customWidth="1"/>
    <col min="14101" max="14101" width="6" customWidth="1"/>
    <col min="14102" max="14102" width="4" bestFit="1" customWidth="1"/>
    <col min="14103" max="14103" width="6" customWidth="1"/>
    <col min="14104" max="14105" width="5" bestFit="1" customWidth="1"/>
    <col min="14106" max="14106" width="4" bestFit="1" customWidth="1"/>
    <col min="14107" max="14109" width="6" customWidth="1"/>
    <col min="14110" max="14110" width="6.42578125" customWidth="1"/>
    <col min="14337" max="14337" width="2.7109375" bestFit="1" customWidth="1"/>
    <col min="14338" max="14338" width="20.85546875" customWidth="1"/>
    <col min="14339" max="14340" width="6" bestFit="1" customWidth="1"/>
    <col min="14341" max="14341" width="5" bestFit="1" customWidth="1"/>
    <col min="14342" max="14342" width="4" bestFit="1" customWidth="1"/>
    <col min="14343" max="14343" width="5" bestFit="1" customWidth="1"/>
    <col min="14344" max="14346" width="4" bestFit="1" customWidth="1"/>
    <col min="14347" max="14348" width="6" bestFit="1" customWidth="1"/>
    <col min="14349" max="14349" width="5" bestFit="1" customWidth="1"/>
    <col min="14350" max="14350" width="7" bestFit="1" customWidth="1"/>
    <col min="14351" max="14352" width="4" bestFit="1" customWidth="1"/>
    <col min="14353" max="14353" width="5" bestFit="1" customWidth="1"/>
    <col min="14354" max="14356" width="6" bestFit="1" customWidth="1"/>
    <col min="14357" max="14357" width="6" customWidth="1"/>
    <col min="14358" max="14358" width="4" bestFit="1" customWidth="1"/>
    <col min="14359" max="14359" width="6" customWidth="1"/>
    <col min="14360" max="14361" width="5" bestFit="1" customWidth="1"/>
    <col min="14362" max="14362" width="4" bestFit="1" customWidth="1"/>
    <col min="14363" max="14365" width="6" customWidth="1"/>
    <col min="14366" max="14366" width="6.42578125" customWidth="1"/>
    <col min="14593" max="14593" width="2.7109375" bestFit="1" customWidth="1"/>
    <col min="14594" max="14594" width="20.85546875" customWidth="1"/>
    <col min="14595" max="14596" width="6" bestFit="1" customWidth="1"/>
    <col min="14597" max="14597" width="5" bestFit="1" customWidth="1"/>
    <col min="14598" max="14598" width="4" bestFit="1" customWidth="1"/>
    <col min="14599" max="14599" width="5" bestFit="1" customWidth="1"/>
    <col min="14600" max="14602" width="4" bestFit="1" customWidth="1"/>
    <col min="14603" max="14604" width="6" bestFit="1" customWidth="1"/>
    <col min="14605" max="14605" width="5" bestFit="1" customWidth="1"/>
    <col min="14606" max="14606" width="7" bestFit="1" customWidth="1"/>
    <col min="14607" max="14608" width="4" bestFit="1" customWidth="1"/>
    <col min="14609" max="14609" width="5" bestFit="1" customWidth="1"/>
    <col min="14610" max="14612" width="6" bestFit="1" customWidth="1"/>
    <col min="14613" max="14613" width="6" customWidth="1"/>
    <col min="14614" max="14614" width="4" bestFit="1" customWidth="1"/>
    <col min="14615" max="14615" width="6" customWidth="1"/>
    <col min="14616" max="14617" width="5" bestFit="1" customWidth="1"/>
    <col min="14618" max="14618" width="4" bestFit="1" customWidth="1"/>
    <col min="14619" max="14621" width="6" customWidth="1"/>
    <col min="14622" max="14622" width="6.42578125" customWidth="1"/>
    <col min="14849" max="14849" width="2.7109375" bestFit="1" customWidth="1"/>
    <col min="14850" max="14850" width="20.85546875" customWidth="1"/>
    <col min="14851" max="14852" width="6" bestFit="1" customWidth="1"/>
    <col min="14853" max="14853" width="5" bestFit="1" customWidth="1"/>
    <col min="14854" max="14854" width="4" bestFit="1" customWidth="1"/>
    <col min="14855" max="14855" width="5" bestFit="1" customWidth="1"/>
    <col min="14856" max="14858" width="4" bestFit="1" customWidth="1"/>
    <col min="14859" max="14860" width="6" bestFit="1" customWidth="1"/>
    <col min="14861" max="14861" width="5" bestFit="1" customWidth="1"/>
    <col min="14862" max="14862" width="7" bestFit="1" customWidth="1"/>
    <col min="14863" max="14864" width="4" bestFit="1" customWidth="1"/>
    <col min="14865" max="14865" width="5" bestFit="1" customWidth="1"/>
    <col min="14866" max="14868" width="6" bestFit="1" customWidth="1"/>
    <col min="14869" max="14869" width="6" customWidth="1"/>
    <col min="14870" max="14870" width="4" bestFit="1" customWidth="1"/>
    <col min="14871" max="14871" width="6" customWidth="1"/>
    <col min="14872" max="14873" width="5" bestFit="1" customWidth="1"/>
    <col min="14874" max="14874" width="4" bestFit="1" customWidth="1"/>
    <col min="14875" max="14877" width="6" customWidth="1"/>
    <col min="14878" max="14878" width="6.42578125" customWidth="1"/>
    <col min="15105" max="15105" width="2.7109375" bestFit="1" customWidth="1"/>
    <col min="15106" max="15106" width="20.85546875" customWidth="1"/>
    <col min="15107" max="15108" width="6" bestFit="1" customWidth="1"/>
    <col min="15109" max="15109" width="5" bestFit="1" customWidth="1"/>
    <col min="15110" max="15110" width="4" bestFit="1" customWidth="1"/>
    <col min="15111" max="15111" width="5" bestFit="1" customWidth="1"/>
    <col min="15112" max="15114" width="4" bestFit="1" customWidth="1"/>
    <col min="15115" max="15116" width="6" bestFit="1" customWidth="1"/>
    <col min="15117" max="15117" width="5" bestFit="1" customWidth="1"/>
    <col min="15118" max="15118" width="7" bestFit="1" customWidth="1"/>
    <col min="15119" max="15120" width="4" bestFit="1" customWidth="1"/>
    <col min="15121" max="15121" width="5" bestFit="1" customWidth="1"/>
    <col min="15122" max="15124" width="6" bestFit="1" customWidth="1"/>
    <col min="15125" max="15125" width="6" customWidth="1"/>
    <col min="15126" max="15126" width="4" bestFit="1" customWidth="1"/>
    <col min="15127" max="15127" width="6" customWidth="1"/>
    <col min="15128" max="15129" width="5" bestFit="1" customWidth="1"/>
    <col min="15130" max="15130" width="4" bestFit="1" customWidth="1"/>
    <col min="15131" max="15133" width="6" customWidth="1"/>
    <col min="15134" max="15134" width="6.42578125" customWidth="1"/>
    <col min="15361" max="15361" width="2.7109375" bestFit="1" customWidth="1"/>
    <col min="15362" max="15362" width="20.85546875" customWidth="1"/>
    <col min="15363" max="15364" width="6" bestFit="1" customWidth="1"/>
    <col min="15365" max="15365" width="5" bestFit="1" customWidth="1"/>
    <col min="15366" max="15366" width="4" bestFit="1" customWidth="1"/>
    <col min="15367" max="15367" width="5" bestFit="1" customWidth="1"/>
    <col min="15368" max="15370" width="4" bestFit="1" customWidth="1"/>
    <col min="15371" max="15372" width="6" bestFit="1" customWidth="1"/>
    <col min="15373" max="15373" width="5" bestFit="1" customWidth="1"/>
    <col min="15374" max="15374" width="7" bestFit="1" customWidth="1"/>
    <col min="15375" max="15376" width="4" bestFit="1" customWidth="1"/>
    <col min="15377" max="15377" width="5" bestFit="1" customWidth="1"/>
    <col min="15378" max="15380" width="6" bestFit="1" customWidth="1"/>
    <col min="15381" max="15381" width="6" customWidth="1"/>
    <col min="15382" max="15382" width="4" bestFit="1" customWidth="1"/>
    <col min="15383" max="15383" width="6" customWidth="1"/>
    <col min="15384" max="15385" width="5" bestFit="1" customWidth="1"/>
    <col min="15386" max="15386" width="4" bestFit="1" customWidth="1"/>
    <col min="15387" max="15389" width="6" customWidth="1"/>
    <col min="15390" max="15390" width="6.42578125" customWidth="1"/>
    <col min="15617" max="15617" width="2.7109375" bestFit="1" customWidth="1"/>
    <col min="15618" max="15618" width="20.85546875" customWidth="1"/>
    <col min="15619" max="15620" width="6" bestFit="1" customWidth="1"/>
    <col min="15621" max="15621" width="5" bestFit="1" customWidth="1"/>
    <col min="15622" max="15622" width="4" bestFit="1" customWidth="1"/>
    <col min="15623" max="15623" width="5" bestFit="1" customWidth="1"/>
    <col min="15624" max="15626" width="4" bestFit="1" customWidth="1"/>
    <col min="15627" max="15628" width="6" bestFit="1" customWidth="1"/>
    <col min="15629" max="15629" width="5" bestFit="1" customWidth="1"/>
    <col min="15630" max="15630" width="7" bestFit="1" customWidth="1"/>
    <col min="15631" max="15632" width="4" bestFit="1" customWidth="1"/>
    <col min="15633" max="15633" width="5" bestFit="1" customWidth="1"/>
    <col min="15634" max="15636" width="6" bestFit="1" customWidth="1"/>
    <col min="15637" max="15637" width="6" customWidth="1"/>
    <col min="15638" max="15638" width="4" bestFit="1" customWidth="1"/>
    <col min="15639" max="15639" width="6" customWidth="1"/>
    <col min="15640" max="15641" width="5" bestFit="1" customWidth="1"/>
    <col min="15642" max="15642" width="4" bestFit="1" customWidth="1"/>
    <col min="15643" max="15645" width="6" customWidth="1"/>
    <col min="15646" max="15646" width="6.42578125" customWidth="1"/>
    <col min="15873" max="15873" width="2.7109375" bestFit="1" customWidth="1"/>
    <col min="15874" max="15874" width="20.85546875" customWidth="1"/>
    <col min="15875" max="15876" width="6" bestFit="1" customWidth="1"/>
    <col min="15877" max="15877" width="5" bestFit="1" customWidth="1"/>
    <col min="15878" max="15878" width="4" bestFit="1" customWidth="1"/>
    <col min="15879" max="15879" width="5" bestFit="1" customWidth="1"/>
    <col min="15880" max="15882" width="4" bestFit="1" customWidth="1"/>
    <col min="15883" max="15884" width="6" bestFit="1" customWidth="1"/>
    <col min="15885" max="15885" width="5" bestFit="1" customWidth="1"/>
    <col min="15886" max="15886" width="7" bestFit="1" customWidth="1"/>
    <col min="15887" max="15888" width="4" bestFit="1" customWidth="1"/>
    <col min="15889" max="15889" width="5" bestFit="1" customWidth="1"/>
    <col min="15890" max="15892" width="6" bestFit="1" customWidth="1"/>
    <col min="15893" max="15893" width="6" customWidth="1"/>
    <col min="15894" max="15894" width="4" bestFit="1" customWidth="1"/>
    <col min="15895" max="15895" width="6" customWidth="1"/>
    <col min="15896" max="15897" width="5" bestFit="1" customWidth="1"/>
    <col min="15898" max="15898" width="4" bestFit="1" customWidth="1"/>
    <col min="15899" max="15901" width="6" customWidth="1"/>
    <col min="15902" max="15902" width="6.42578125" customWidth="1"/>
    <col min="16129" max="16129" width="2.7109375" bestFit="1" customWidth="1"/>
    <col min="16130" max="16130" width="20.85546875" customWidth="1"/>
    <col min="16131" max="16132" width="6" bestFit="1" customWidth="1"/>
    <col min="16133" max="16133" width="5" bestFit="1" customWidth="1"/>
    <col min="16134" max="16134" width="4" bestFit="1" customWidth="1"/>
    <col min="16135" max="16135" width="5" bestFit="1" customWidth="1"/>
    <col min="16136" max="16138" width="4" bestFit="1" customWidth="1"/>
    <col min="16139" max="16140" width="6" bestFit="1" customWidth="1"/>
    <col min="16141" max="16141" width="5" bestFit="1" customWidth="1"/>
    <col min="16142" max="16142" width="7" bestFit="1" customWidth="1"/>
    <col min="16143" max="16144" width="4" bestFit="1" customWidth="1"/>
    <col min="16145" max="16145" width="5" bestFit="1" customWidth="1"/>
    <col min="16146" max="16148" width="6" bestFit="1" customWidth="1"/>
    <col min="16149" max="16149" width="6" customWidth="1"/>
    <col min="16150" max="16150" width="4" bestFit="1" customWidth="1"/>
    <col min="16151" max="16151" width="6" customWidth="1"/>
    <col min="16152" max="16153" width="5" bestFit="1" customWidth="1"/>
    <col min="16154" max="16154" width="4" bestFit="1" customWidth="1"/>
    <col min="16155" max="16157" width="6" customWidth="1"/>
    <col min="16158" max="16158" width="6.42578125" customWidth="1"/>
  </cols>
  <sheetData>
    <row r="1" spans="1:30" ht="15" x14ac:dyDescent="0.25">
      <c r="B1" s="22" t="s">
        <v>553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5" x14ac:dyDescent="0.25">
      <c r="B2" s="22" t="s">
        <v>297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4" spans="1:30" ht="15" x14ac:dyDescent="0.25">
      <c r="A4" s="33"/>
      <c r="B4" s="34"/>
      <c r="C4" s="21" t="s">
        <v>298</v>
      </c>
      <c r="D4" s="21"/>
      <c r="E4" s="21" t="s">
        <v>299</v>
      </c>
      <c r="F4" s="21"/>
      <c r="G4" s="21" t="s">
        <v>300</v>
      </c>
      <c r="H4" s="21"/>
      <c r="I4" s="21" t="s">
        <v>301</v>
      </c>
      <c r="J4" s="21"/>
      <c r="K4" s="13" t="s">
        <v>307</v>
      </c>
      <c r="L4" s="23" t="s">
        <v>431</v>
      </c>
      <c r="M4" s="24"/>
      <c r="N4" s="23" t="s">
        <v>432</v>
      </c>
      <c r="O4" s="24"/>
      <c r="P4" s="23" t="s">
        <v>433</v>
      </c>
      <c r="Q4" s="24"/>
      <c r="R4" s="23" t="s">
        <v>434</v>
      </c>
      <c r="S4" s="24"/>
      <c r="T4" s="13" t="s">
        <v>435</v>
      </c>
      <c r="U4" s="29" t="s">
        <v>554</v>
      </c>
      <c r="V4" s="30"/>
      <c r="W4" s="29" t="s">
        <v>555</v>
      </c>
      <c r="X4" s="30"/>
      <c r="Y4" s="29" t="s">
        <v>556</v>
      </c>
      <c r="Z4" s="30"/>
      <c r="AA4" s="29" t="s">
        <v>557</v>
      </c>
      <c r="AB4" s="30"/>
      <c r="AC4" s="13" t="s">
        <v>435</v>
      </c>
      <c r="AD4" s="25" t="s">
        <v>302</v>
      </c>
    </row>
    <row r="5" spans="1:30" ht="15" x14ac:dyDescent="0.25">
      <c r="A5" s="35"/>
      <c r="B5" s="36"/>
      <c r="C5" s="31" t="s">
        <v>303</v>
      </c>
      <c r="D5" s="31" t="s">
        <v>304</v>
      </c>
      <c r="E5" s="31" t="s">
        <v>303</v>
      </c>
      <c r="F5" s="31" t="s">
        <v>304</v>
      </c>
      <c r="G5" s="31" t="s">
        <v>303</v>
      </c>
      <c r="H5" s="31" t="s">
        <v>304</v>
      </c>
      <c r="I5" s="31" t="s">
        <v>303</v>
      </c>
      <c r="J5" s="31" t="s">
        <v>304</v>
      </c>
      <c r="K5" s="31"/>
      <c r="L5" s="31" t="s">
        <v>303</v>
      </c>
      <c r="M5" s="31" t="s">
        <v>304</v>
      </c>
      <c r="N5" s="31" t="s">
        <v>303</v>
      </c>
      <c r="O5" s="31" t="s">
        <v>304</v>
      </c>
      <c r="P5" s="31" t="s">
        <v>303</v>
      </c>
      <c r="Q5" s="31" t="s">
        <v>304</v>
      </c>
      <c r="R5" s="31" t="s">
        <v>303</v>
      </c>
      <c r="S5" s="31" t="s">
        <v>304</v>
      </c>
      <c r="T5" s="31" t="s">
        <v>436</v>
      </c>
      <c r="U5" s="31" t="s">
        <v>303</v>
      </c>
      <c r="V5" s="31" t="s">
        <v>304</v>
      </c>
      <c r="W5" s="31" t="s">
        <v>303</v>
      </c>
      <c r="X5" s="31" t="s">
        <v>304</v>
      </c>
      <c r="Y5" s="31" t="s">
        <v>303</v>
      </c>
      <c r="Z5" s="31" t="s">
        <v>304</v>
      </c>
      <c r="AA5" s="31" t="s">
        <v>303</v>
      </c>
      <c r="AB5" s="31" t="s">
        <v>304</v>
      </c>
      <c r="AC5" s="31" t="s">
        <v>558</v>
      </c>
      <c r="AD5" s="26"/>
    </row>
    <row r="6" spans="1:30" ht="15" x14ac:dyDescent="0.25">
      <c r="A6" s="12">
        <v>1</v>
      </c>
      <c r="B6" s="9" t="s">
        <v>21</v>
      </c>
      <c r="C6" s="32">
        <f>120</f>
        <v>120</v>
      </c>
      <c r="D6" s="32">
        <f>120</f>
        <v>120</v>
      </c>
      <c r="E6" s="32">
        <f>120</f>
        <v>120</v>
      </c>
      <c r="F6" s="32">
        <f>119</f>
        <v>119</v>
      </c>
      <c r="G6" s="32">
        <f>119</f>
        <v>119</v>
      </c>
      <c r="H6" s="32">
        <v>140</v>
      </c>
      <c r="I6" s="32">
        <f>120</f>
        <v>120</v>
      </c>
      <c r="J6" s="32">
        <f>120</f>
        <v>120</v>
      </c>
      <c r="K6" s="32">
        <f>140+140</f>
        <v>280</v>
      </c>
      <c r="L6" s="32">
        <f>120</f>
        <v>120</v>
      </c>
      <c r="M6" s="32">
        <f>105</f>
        <v>105</v>
      </c>
      <c r="N6" s="32">
        <f>120</f>
        <v>120</v>
      </c>
      <c r="O6" s="32">
        <v>102</v>
      </c>
      <c r="P6" s="32">
        <v>120</v>
      </c>
      <c r="Q6" s="32">
        <v>120</v>
      </c>
      <c r="R6" s="32">
        <f>83</f>
        <v>83</v>
      </c>
      <c r="S6" s="32">
        <f>140</f>
        <v>140</v>
      </c>
      <c r="T6" s="32">
        <f>140+140</f>
        <v>280</v>
      </c>
      <c r="U6" s="32">
        <f>120</f>
        <v>120</v>
      </c>
      <c r="V6" s="32">
        <f>120</f>
        <v>120</v>
      </c>
      <c r="W6" s="32">
        <f>120</f>
        <v>120</v>
      </c>
      <c r="X6" s="32">
        <f>120</f>
        <v>120</v>
      </c>
      <c r="Y6" s="32">
        <f>120</f>
        <v>120</v>
      </c>
      <c r="Z6" s="32">
        <f>105</f>
        <v>105</v>
      </c>
      <c r="AA6" s="32">
        <f>94</f>
        <v>94</v>
      </c>
      <c r="AB6" s="32">
        <f>140</f>
        <v>140</v>
      </c>
      <c r="AC6" s="32">
        <f>140+140</f>
        <v>280</v>
      </c>
      <c r="AD6" s="10">
        <f>SUM(C6:AC6)</f>
        <v>3667</v>
      </c>
    </row>
    <row r="7" spans="1:30" ht="15" x14ac:dyDescent="0.25">
      <c r="A7" s="12">
        <v>2</v>
      </c>
      <c r="B7" s="9" t="s">
        <v>305</v>
      </c>
      <c r="C7" s="32">
        <f>80.5+40.5</f>
        <v>121</v>
      </c>
      <c r="D7" s="32">
        <f>102</f>
        <v>102</v>
      </c>
      <c r="E7" s="32">
        <f>39.5</f>
        <v>39.5</v>
      </c>
      <c r="F7" s="32">
        <f>140</f>
        <v>140</v>
      </c>
      <c r="G7" s="32"/>
      <c r="H7" s="32">
        <v>94</v>
      </c>
      <c r="I7" s="32"/>
      <c r="J7" s="32">
        <v>105</v>
      </c>
      <c r="K7" s="32">
        <f>83+119</f>
        <v>202</v>
      </c>
      <c r="L7" s="32">
        <f>71+63+35</f>
        <v>169</v>
      </c>
      <c r="M7" s="32">
        <f>119</f>
        <v>119</v>
      </c>
      <c r="N7" s="32">
        <f>39.5</f>
        <v>39.5</v>
      </c>
      <c r="O7" s="32">
        <v>140</v>
      </c>
      <c r="P7" s="32"/>
      <c r="Q7" s="32"/>
      <c r="R7" s="32"/>
      <c r="S7" s="32">
        <f>102+105</f>
        <v>207</v>
      </c>
      <c r="T7" s="32">
        <f>94+119</f>
        <v>213</v>
      </c>
      <c r="U7" s="32"/>
      <c r="V7" s="32">
        <f>119</f>
        <v>119</v>
      </c>
      <c r="W7" s="32">
        <f>47.8+46+31</f>
        <v>124.8</v>
      </c>
      <c r="X7" s="32"/>
      <c r="Y7" s="32">
        <f>35</f>
        <v>35</v>
      </c>
      <c r="Z7" s="32">
        <f>140</f>
        <v>140</v>
      </c>
      <c r="AA7" s="32"/>
      <c r="AB7" s="32">
        <f>102+105</f>
        <v>207</v>
      </c>
      <c r="AC7" s="32">
        <f>94+119</f>
        <v>213</v>
      </c>
      <c r="AD7" s="10">
        <f>SUM(C7:AC7)</f>
        <v>2529.8000000000002</v>
      </c>
    </row>
    <row r="8" spans="1:30" ht="15" x14ac:dyDescent="0.25">
      <c r="A8" s="12">
        <v>3</v>
      </c>
      <c r="B8" s="9" t="s">
        <v>54</v>
      </c>
      <c r="C8" s="32">
        <f>54+30</f>
        <v>84</v>
      </c>
      <c r="D8" s="32">
        <f>35</f>
        <v>35</v>
      </c>
      <c r="E8" s="32">
        <f>119</f>
        <v>119</v>
      </c>
      <c r="F8" s="32">
        <f>90+83</f>
        <v>173</v>
      </c>
      <c r="G8" s="32">
        <f>80.5</f>
        <v>80.5</v>
      </c>
      <c r="H8" s="32"/>
      <c r="I8" s="32"/>
      <c r="J8" s="32">
        <v>54</v>
      </c>
      <c r="K8" s="32">
        <v>94</v>
      </c>
      <c r="L8" s="32"/>
      <c r="M8" s="32"/>
      <c r="N8" s="32">
        <f>105</f>
        <v>105</v>
      </c>
      <c r="O8" s="32">
        <v>94</v>
      </c>
      <c r="P8" s="32"/>
      <c r="Q8" s="32">
        <v>35</v>
      </c>
      <c r="R8" s="32">
        <f>120+47.8+30</f>
        <v>197.8</v>
      </c>
      <c r="S8" s="32">
        <f>80.5+71</f>
        <v>151.5</v>
      </c>
      <c r="T8" s="32">
        <f>119</f>
        <v>119</v>
      </c>
      <c r="U8" s="32"/>
      <c r="V8" s="32"/>
      <c r="W8" s="32"/>
      <c r="X8" s="32">
        <f>35</f>
        <v>35</v>
      </c>
      <c r="Y8" s="32">
        <f>71</f>
        <v>71</v>
      </c>
      <c r="Z8" s="32">
        <f>94</f>
        <v>94</v>
      </c>
      <c r="AA8" s="32">
        <f>54+39.5+23</f>
        <v>116.5</v>
      </c>
      <c r="AB8" s="32">
        <f>71+54.5</f>
        <v>125.5</v>
      </c>
      <c r="AC8" s="32">
        <f>105+105</f>
        <v>210</v>
      </c>
      <c r="AD8" s="10">
        <f>SUM(C8:AC8)</f>
        <v>1993.8</v>
      </c>
    </row>
    <row r="9" spans="1:30" ht="15" x14ac:dyDescent="0.25">
      <c r="A9" s="12">
        <v>4</v>
      </c>
      <c r="B9" s="9" t="s">
        <v>27</v>
      </c>
      <c r="C9" s="32">
        <f>102+5.5+1</f>
        <v>108.5</v>
      </c>
      <c r="D9" s="32">
        <f>39.5+22.5</f>
        <v>62</v>
      </c>
      <c r="E9" s="32">
        <f>54.5</f>
        <v>54.5</v>
      </c>
      <c r="F9" s="32"/>
      <c r="G9" s="32"/>
      <c r="H9" s="32">
        <v>83</v>
      </c>
      <c r="I9" s="32">
        <v>119</v>
      </c>
      <c r="J9" s="32"/>
      <c r="K9" s="32">
        <v>119</v>
      </c>
      <c r="L9" s="32">
        <f>10</f>
        <v>10</v>
      </c>
      <c r="M9" s="32">
        <f>94</f>
        <v>94</v>
      </c>
      <c r="N9" s="32">
        <f>119+40.5</f>
        <v>159.5</v>
      </c>
      <c r="O9" s="32"/>
      <c r="P9" s="32">
        <v>102</v>
      </c>
      <c r="Q9" s="32">
        <v>39.5</v>
      </c>
      <c r="R9" s="32">
        <f>40.5</f>
        <v>40.5</v>
      </c>
      <c r="S9" s="32">
        <f>63</f>
        <v>63</v>
      </c>
      <c r="T9" s="32">
        <f>105</f>
        <v>105</v>
      </c>
      <c r="U9" s="32"/>
      <c r="V9" s="32"/>
      <c r="W9" s="32">
        <f>80.5</f>
        <v>80.5</v>
      </c>
      <c r="X9" s="32">
        <f>54</f>
        <v>54</v>
      </c>
      <c r="Y9" s="32">
        <f>119+46</f>
        <v>165</v>
      </c>
      <c r="Z9" s="32"/>
      <c r="AA9" s="32">
        <f>35+18</f>
        <v>53</v>
      </c>
      <c r="AB9" s="32">
        <f>94+63</f>
        <v>157</v>
      </c>
      <c r="AC9" s="32">
        <f>119</f>
        <v>119</v>
      </c>
      <c r="AD9" s="10">
        <f>SUM(C9:AC9)</f>
        <v>1788</v>
      </c>
    </row>
    <row r="10" spans="1:30" ht="15" x14ac:dyDescent="0.25">
      <c r="A10" s="12">
        <v>5</v>
      </c>
      <c r="B10" s="9" t="s">
        <v>33</v>
      </c>
      <c r="C10" s="32">
        <f>105</f>
        <v>105</v>
      </c>
      <c r="D10" s="32">
        <f>94+26.5</f>
        <v>120.5</v>
      </c>
      <c r="E10" s="32">
        <f>105+83</f>
        <v>188</v>
      </c>
      <c r="F10" s="32">
        <f>94</f>
        <v>94</v>
      </c>
      <c r="G10" s="32"/>
      <c r="H10" s="32"/>
      <c r="I10" s="32"/>
      <c r="J10" s="32">
        <v>94</v>
      </c>
      <c r="K10" s="32"/>
      <c r="L10" s="32">
        <f>105</f>
        <v>105</v>
      </c>
      <c r="M10" s="32">
        <f>54.5</f>
        <v>54.5</v>
      </c>
      <c r="N10" s="32">
        <f>71</f>
        <v>71</v>
      </c>
      <c r="O10" s="32">
        <v>83</v>
      </c>
      <c r="P10" s="32"/>
      <c r="Q10" s="32">
        <v>80.5</v>
      </c>
      <c r="R10" s="32">
        <f>94</f>
        <v>94</v>
      </c>
      <c r="S10" s="32"/>
      <c r="T10" s="32"/>
      <c r="U10" s="32"/>
      <c r="V10" s="32">
        <v>83</v>
      </c>
      <c r="W10" s="32"/>
      <c r="X10" s="32"/>
      <c r="Y10" s="32">
        <f>94+85</f>
        <v>179</v>
      </c>
      <c r="Z10" s="32">
        <f>83</f>
        <v>83</v>
      </c>
      <c r="AA10" s="32">
        <f>140</f>
        <v>140</v>
      </c>
      <c r="AB10" s="32"/>
      <c r="AC10" s="32"/>
      <c r="AD10" s="10">
        <f>SUM(C10:AC10)</f>
        <v>1574.5</v>
      </c>
    </row>
    <row r="11" spans="1:30" ht="15" x14ac:dyDescent="0.25">
      <c r="A11" s="12">
        <v>6</v>
      </c>
      <c r="B11" s="9" t="s">
        <v>219</v>
      </c>
      <c r="C11" s="32"/>
      <c r="D11" s="32"/>
      <c r="E11" s="32"/>
      <c r="F11" s="32">
        <f>71</f>
        <v>71</v>
      </c>
      <c r="G11" s="32">
        <f>140</f>
        <v>140</v>
      </c>
      <c r="H11" s="32"/>
      <c r="I11" s="32">
        <f>94+83</f>
        <v>177</v>
      </c>
      <c r="J11" s="32">
        <v>83</v>
      </c>
      <c r="K11" s="32"/>
      <c r="L11" s="32">
        <f>119+54.5</f>
        <v>173.5</v>
      </c>
      <c r="M11" s="32"/>
      <c r="N11" s="32"/>
      <c r="O11" s="32">
        <v>90</v>
      </c>
      <c r="P11" s="32"/>
      <c r="Q11" s="32">
        <v>54.5</v>
      </c>
      <c r="R11" s="32">
        <f>71</f>
        <v>71</v>
      </c>
      <c r="S11" s="32"/>
      <c r="T11" s="32"/>
      <c r="U11" s="32">
        <f>105</f>
        <v>105</v>
      </c>
      <c r="V11" s="32"/>
      <c r="W11" s="32"/>
      <c r="X11" s="32"/>
      <c r="Y11" s="32">
        <f>105</f>
        <v>105</v>
      </c>
      <c r="Z11" s="32">
        <f>102</f>
        <v>102</v>
      </c>
      <c r="AA11" s="32">
        <f>105</f>
        <v>105</v>
      </c>
      <c r="AB11" s="32"/>
      <c r="AC11" s="32"/>
      <c r="AD11" s="10">
        <f>SUM(C11:AC11)</f>
        <v>1277</v>
      </c>
    </row>
    <row r="12" spans="1:30" ht="15" x14ac:dyDescent="0.25">
      <c r="A12" s="12">
        <v>7</v>
      </c>
      <c r="B12" s="9" t="s">
        <v>100</v>
      </c>
      <c r="C12" s="32">
        <f>10+1</f>
        <v>11</v>
      </c>
      <c r="D12" s="32">
        <f>71</f>
        <v>71</v>
      </c>
      <c r="E12" s="32">
        <f>80.5</f>
        <v>80.5</v>
      </c>
      <c r="F12" s="32"/>
      <c r="G12" s="32"/>
      <c r="H12" s="32"/>
      <c r="I12" s="32"/>
      <c r="J12" s="32"/>
      <c r="K12" s="32">
        <v>105</v>
      </c>
      <c r="L12" s="32"/>
      <c r="M12" s="32"/>
      <c r="N12" s="32">
        <f>71+35</f>
        <v>106</v>
      </c>
      <c r="O12" s="32"/>
      <c r="P12" s="32"/>
      <c r="Q12" s="32">
        <v>54</v>
      </c>
      <c r="R12" s="32">
        <f>102+31</f>
        <v>133</v>
      </c>
      <c r="S12" s="32"/>
      <c r="T12" s="32">
        <f>83</f>
        <v>83</v>
      </c>
      <c r="U12" s="32"/>
      <c r="V12" s="32"/>
      <c r="W12" s="32">
        <f>102</f>
        <v>102</v>
      </c>
      <c r="X12" s="32">
        <f>71</f>
        <v>71</v>
      </c>
      <c r="Y12" s="32">
        <f>54</f>
        <v>54</v>
      </c>
      <c r="Z12" s="32"/>
      <c r="AA12" s="32">
        <f>102+31+22.5</f>
        <v>155.5</v>
      </c>
      <c r="AB12" s="32"/>
      <c r="AC12" s="32">
        <f>83</f>
        <v>83</v>
      </c>
      <c r="AD12" s="10">
        <f>SUM(C12:AC12)</f>
        <v>1109</v>
      </c>
    </row>
    <row r="13" spans="1:30" ht="15" x14ac:dyDescent="0.25">
      <c r="A13" s="12">
        <v>8</v>
      </c>
      <c r="B13" s="9" t="s">
        <v>77</v>
      </c>
      <c r="C13" s="32">
        <f>57.5+1+1</f>
        <v>59.5</v>
      </c>
      <c r="D13" s="32">
        <f>40.5+14+8.5+3</f>
        <v>66</v>
      </c>
      <c r="E13" s="32"/>
      <c r="F13" s="32"/>
      <c r="G13" s="32"/>
      <c r="H13" s="32"/>
      <c r="I13" s="32"/>
      <c r="J13" s="32"/>
      <c r="K13" s="32"/>
      <c r="L13" s="32">
        <f>46+31+3</f>
        <v>80</v>
      </c>
      <c r="M13" s="32">
        <f>63+46</f>
        <v>109</v>
      </c>
      <c r="N13" s="32"/>
      <c r="O13" s="32"/>
      <c r="P13" s="32"/>
      <c r="Q13" s="32"/>
      <c r="R13" s="32">
        <f>12</f>
        <v>12</v>
      </c>
      <c r="S13" s="32">
        <f>30+31</f>
        <v>61</v>
      </c>
      <c r="T13" s="32"/>
      <c r="U13" s="32">
        <f>71+54.5</f>
        <v>125.5</v>
      </c>
      <c r="V13" s="32">
        <f>94</f>
        <v>94</v>
      </c>
      <c r="W13" s="32"/>
      <c r="X13" s="32"/>
      <c r="Y13" s="32"/>
      <c r="Z13" s="32"/>
      <c r="AA13" s="32">
        <f>8.5</f>
        <v>8.5</v>
      </c>
      <c r="AB13" s="32">
        <f>40.5+61</f>
        <v>101.5</v>
      </c>
      <c r="AC13" s="32">
        <f>71+94</f>
        <v>165</v>
      </c>
      <c r="AD13" s="10">
        <f>SUM(C13:AC13)</f>
        <v>882</v>
      </c>
    </row>
    <row r="14" spans="1:30" ht="15" x14ac:dyDescent="0.25">
      <c r="A14" s="12">
        <v>9</v>
      </c>
      <c r="B14" s="9" t="s">
        <v>306</v>
      </c>
      <c r="C14" s="32">
        <f>54.5+39.5</f>
        <v>94</v>
      </c>
      <c r="D14" s="32"/>
      <c r="E14" s="32"/>
      <c r="F14" s="32"/>
      <c r="G14" s="32">
        <f>90</f>
        <v>90</v>
      </c>
      <c r="H14" s="32">
        <v>90</v>
      </c>
      <c r="I14" s="32"/>
      <c r="J14" s="32"/>
      <c r="K14" s="32"/>
      <c r="L14" s="32">
        <f>94</f>
        <v>94</v>
      </c>
      <c r="M14" s="32"/>
      <c r="N14" s="32"/>
      <c r="O14" s="32"/>
      <c r="P14" s="32">
        <v>94</v>
      </c>
      <c r="Q14" s="32">
        <v>71</v>
      </c>
      <c r="R14" s="32">
        <f>54</f>
        <v>54</v>
      </c>
      <c r="S14" s="32"/>
      <c r="T14" s="32"/>
      <c r="U14" s="32"/>
      <c r="V14" s="32"/>
      <c r="W14" s="32">
        <v>61</v>
      </c>
      <c r="X14" s="32">
        <f>80.5</f>
        <v>80.5</v>
      </c>
      <c r="Y14" s="32"/>
      <c r="Z14" s="32"/>
      <c r="AA14" s="32">
        <f>61+47.8</f>
        <v>108.8</v>
      </c>
      <c r="AB14" s="32"/>
      <c r="AC14" s="32"/>
      <c r="AD14" s="10">
        <f>SUM(C14:AC14)</f>
        <v>837.3</v>
      </c>
    </row>
    <row r="15" spans="1:30" ht="15" x14ac:dyDescent="0.25">
      <c r="A15" s="12">
        <v>10</v>
      </c>
      <c r="B15" s="9" t="s">
        <v>204</v>
      </c>
      <c r="C15" s="32"/>
      <c r="D15" s="32"/>
      <c r="E15" s="32">
        <f>40.5</f>
        <v>40.5</v>
      </c>
      <c r="F15" s="32"/>
      <c r="G15" s="32"/>
      <c r="H15" s="32">
        <v>119</v>
      </c>
      <c r="I15" s="32">
        <v>105</v>
      </c>
      <c r="J15" s="32"/>
      <c r="K15" s="32"/>
      <c r="L15" s="32">
        <f>40.5</f>
        <v>40.5</v>
      </c>
      <c r="M15" s="32"/>
      <c r="N15" s="32"/>
      <c r="O15" s="32"/>
      <c r="P15" s="32">
        <v>105</v>
      </c>
      <c r="Q15" s="32">
        <v>105</v>
      </c>
      <c r="R15" s="32"/>
      <c r="S15" s="32"/>
      <c r="T15" s="32"/>
      <c r="U15" s="32">
        <f>94</f>
        <v>94</v>
      </c>
      <c r="V15" s="32"/>
      <c r="W15" s="32">
        <f>105</f>
        <v>105</v>
      </c>
      <c r="X15" s="32">
        <f>119</f>
        <v>119</v>
      </c>
      <c r="Y15" s="32"/>
      <c r="Z15" s="32"/>
      <c r="AA15" s="32"/>
      <c r="AB15" s="32"/>
      <c r="AC15" s="32"/>
      <c r="AD15" s="10">
        <f>SUM(C15:AC15)</f>
        <v>833</v>
      </c>
    </row>
    <row r="16" spans="1:30" ht="15" x14ac:dyDescent="0.25">
      <c r="A16" s="12">
        <v>11</v>
      </c>
      <c r="B16" s="9" t="s">
        <v>163</v>
      </c>
      <c r="C16" s="32"/>
      <c r="D16" s="32">
        <f>26.5</f>
        <v>26.5</v>
      </c>
      <c r="E16" s="32"/>
      <c r="F16" s="32"/>
      <c r="G16" s="32"/>
      <c r="H16" s="32"/>
      <c r="I16" s="32"/>
      <c r="J16" s="32">
        <f>119+71</f>
        <v>190</v>
      </c>
      <c r="K16" s="32"/>
      <c r="L16" s="32"/>
      <c r="M16" s="32"/>
      <c r="N16" s="32"/>
      <c r="O16" s="32">
        <v>71</v>
      </c>
      <c r="P16" s="32"/>
      <c r="Q16" s="32">
        <v>119</v>
      </c>
      <c r="R16" s="32"/>
      <c r="S16" s="32">
        <f>47.8</f>
        <v>47.8</v>
      </c>
      <c r="T16" s="32"/>
      <c r="U16" s="32"/>
      <c r="V16" s="32">
        <f>105</f>
        <v>105</v>
      </c>
      <c r="W16" s="32"/>
      <c r="X16" s="32"/>
      <c r="Y16" s="32"/>
      <c r="Z16" s="32">
        <f>71</f>
        <v>71</v>
      </c>
      <c r="AA16" s="32"/>
      <c r="AB16" s="32">
        <f>39.5</f>
        <v>39.5</v>
      </c>
      <c r="AC16" s="32"/>
      <c r="AD16" s="10">
        <f>SUM(C16:AC16)</f>
        <v>669.8</v>
      </c>
    </row>
    <row r="17" spans="1:30" ht="15" x14ac:dyDescent="0.25">
      <c r="A17" s="12">
        <v>12</v>
      </c>
      <c r="B17" s="9" t="s">
        <v>96</v>
      </c>
      <c r="C17" s="32">
        <f>14</f>
        <v>14</v>
      </c>
      <c r="D17" s="32">
        <f>63</f>
        <v>63</v>
      </c>
      <c r="E17" s="32">
        <f>71</f>
        <v>71</v>
      </c>
      <c r="F17" s="32"/>
      <c r="G17" s="32">
        <v>71</v>
      </c>
      <c r="H17" s="32"/>
      <c r="I17" s="32"/>
      <c r="J17" s="32"/>
      <c r="K17" s="32"/>
      <c r="L17" s="32">
        <f>22.5</f>
        <v>22.5</v>
      </c>
      <c r="M17" s="32"/>
      <c r="N17" s="32">
        <f>63</f>
        <v>63</v>
      </c>
      <c r="O17" s="32"/>
      <c r="P17" s="32"/>
      <c r="Q17" s="32">
        <v>71</v>
      </c>
      <c r="R17" s="32">
        <f>46</f>
        <v>46</v>
      </c>
      <c r="S17" s="32"/>
      <c r="T17" s="32"/>
      <c r="U17" s="32"/>
      <c r="V17" s="32"/>
      <c r="W17" s="32">
        <f>35</f>
        <v>35</v>
      </c>
      <c r="X17" s="32">
        <f>71</f>
        <v>71</v>
      </c>
      <c r="Y17" s="32">
        <f>54.5</f>
        <v>54.5</v>
      </c>
      <c r="Z17" s="32"/>
      <c r="AA17" s="32">
        <f>40.5</f>
        <v>40.5</v>
      </c>
      <c r="AB17" s="32"/>
      <c r="AC17" s="32"/>
      <c r="AD17" s="10">
        <f>SUM(C17:AC17)</f>
        <v>622.5</v>
      </c>
    </row>
    <row r="18" spans="1:30" ht="15" x14ac:dyDescent="0.25">
      <c r="A18" s="12">
        <v>13</v>
      </c>
      <c r="B18" s="9" t="s">
        <v>110</v>
      </c>
      <c r="C18" s="32">
        <f>1+1</f>
        <v>2</v>
      </c>
      <c r="D18" s="32">
        <f>47.8</f>
        <v>47.8</v>
      </c>
      <c r="E18" s="32"/>
      <c r="F18" s="32"/>
      <c r="G18" s="32"/>
      <c r="H18" s="32"/>
      <c r="I18" s="32"/>
      <c r="J18" s="32"/>
      <c r="K18" s="32"/>
      <c r="L18" s="32">
        <f>18+14+1</f>
        <v>33</v>
      </c>
      <c r="M18" s="32">
        <f>61</f>
        <v>61</v>
      </c>
      <c r="N18" s="32">
        <f>80.531</f>
        <v>80.531000000000006</v>
      </c>
      <c r="O18" s="32"/>
      <c r="P18" s="32"/>
      <c r="Q18" s="32"/>
      <c r="R18" s="32">
        <f>8.5</f>
        <v>8.5</v>
      </c>
      <c r="S18" s="32"/>
      <c r="T18" s="32">
        <f>71</f>
        <v>71</v>
      </c>
      <c r="U18" s="32">
        <f>63</f>
        <v>63</v>
      </c>
      <c r="V18" s="32"/>
      <c r="W18" s="32">
        <v>71</v>
      </c>
      <c r="X18" s="32">
        <f>47.8</f>
        <v>47.8</v>
      </c>
      <c r="Y18" s="32"/>
      <c r="Z18" s="32"/>
      <c r="AA18" s="32">
        <f>14</f>
        <v>14</v>
      </c>
      <c r="AB18" s="32"/>
      <c r="AC18" s="32">
        <f>63</f>
        <v>63</v>
      </c>
      <c r="AD18" s="10">
        <f>SUM(C18:AC18)</f>
        <v>562.63100000000009</v>
      </c>
    </row>
    <row r="19" spans="1:30" ht="15" x14ac:dyDescent="0.25">
      <c r="A19" s="12">
        <v>14</v>
      </c>
      <c r="B19" s="9" t="s">
        <v>44</v>
      </c>
      <c r="C19" s="32">
        <f>71</f>
        <v>71</v>
      </c>
      <c r="D19" s="32"/>
      <c r="E19" s="32">
        <f>54</f>
        <v>54</v>
      </c>
      <c r="F19" s="32"/>
      <c r="G19" s="32">
        <f>83</f>
        <v>83</v>
      </c>
      <c r="H19" s="32"/>
      <c r="I19" s="32"/>
      <c r="J19" s="32"/>
      <c r="K19" s="32"/>
      <c r="L19" s="32">
        <f>61</f>
        <v>61</v>
      </c>
      <c r="M19" s="32"/>
      <c r="N19" s="32">
        <f>47.8</f>
        <v>47.8</v>
      </c>
      <c r="O19" s="32"/>
      <c r="P19" s="32"/>
      <c r="Q19" s="32"/>
      <c r="R19" s="32">
        <f>105</f>
        <v>105</v>
      </c>
      <c r="S19" s="32"/>
      <c r="T19" s="32"/>
      <c r="U19" s="32"/>
      <c r="V19" s="32"/>
      <c r="W19" s="32">
        <v>54</v>
      </c>
      <c r="X19" s="32"/>
      <c r="Y19" s="32"/>
      <c r="Z19" s="32"/>
      <c r="AA19" s="32">
        <f>83</f>
        <v>83</v>
      </c>
      <c r="AB19" s="32"/>
      <c r="AC19" s="32"/>
      <c r="AD19" s="10">
        <f>SUM(C19:AC19)</f>
        <v>558.79999999999995</v>
      </c>
    </row>
    <row r="20" spans="1:30" ht="15" x14ac:dyDescent="0.25">
      <c r="A20" s="12">
        <v>15</v>
      </c>
      <c r="B20" s="9" t="s">
        <v>140</v>
      </c>
      <c r="C20" s="32"/>
      <c r="D20" s="32">
        <f>90+71</f>
        <v>161</v>
      </c>
      <c r="E20" s="32"/>
      <c r="F20" s="32"/>
      <c r="G20" s="32"/>
      <c r="H20" s="32"/>
      <c r="I20" s="32"/>
      <c r="J20" s="32"/>
      <c r="K20" s="32"/>
      <c r="L20" s="32"/>
      <c r="M20" s="32">
        <f>120+83</f>
        <v>203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>
        <f>90+46</f>
        <v>136</v>
      </c>
      <c r="Y20" s="32"/>
      <c r="Z20" s="32"/>
      <c r="AA20" s="32"/>
      <c r="AB20" s="32"/>
      <c r="AC20" s="32"/>
      <c r="AD20" s="10">
        <f>SUM(C20:AC20)</f>
        <v>500</v>
      </c>
    </row>
    <row r="21" spans="1:30" ht="15" x14ac:dyDescent="0.25">
      <c r="A21" s="12">
        <v>16</v>
      </c>
      <c r="B21" s="9" t="s">
        <v>49</v>
      </c>
      <c r="C21" s="32">
        <f>61+19</f>
        <v>80</v>
      </c>
      <c r="D21" s="32"/>
      <c r="E21" s="32"/>
      <c r="F21" s="32"/>
      <c r="G21" s="32"/>
      <c r="H21" s="32"/>
      <c r="I21" s="32">
        <f>61+54</f>
        <v>115</v>
      </c>
      <c r="J21" s="32"/>
      <c r="K21" s="32"/>
      <c r="L21" s="32"/>
      <c r="M21" s="32"/>
      <c r="N21" s="32">
        <f>23+19</f>
        <v>42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>
        <f>SUM(C21:AC21)</f>
        <v>237</v>
      </c>
    </row>
    <row r="22" spans="1:30" ht="15" x14ac:dyDescent="0.25">
      <c r="A22" s="12">
        <v>17</v>
      </c>
      <c r="B22" s="9" t="s">
        <v>248</v>
      </c>
      <c r="C22" s="32"/>
      <c r="D22" s="32"/>
      <c r="E22" s="32"/>
      <c r="F22" s="32"/>
      <c r="G22" s="32"/>
      <c r="H22" s="32">
        <v>71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>
        <f>83</f>
        <v>83</v>
      </c>
      <c r="T22" s="32"/>
      <c r="U22" s="32"/>
      <c r="V22" s="32"/>
      <c r="W22" s="32"/>
      <c r="X22" s="32"/>
      <c r="Y22" s="32"/>
      <c r="Z22" s="32"/>
      <c r="AA22" s="32"/>
      <c r="AB22" s="32">
        <f>71</f>
        <v>71</v>
      </c>
      <c r="AC22" s="32"/>
      <c r="AD22" s="10">
        <f>SUM(C22:AC22)</f>
        <v>225</v>
      </c>
    </row>
    <row r="23" spans="1:30" ht="15" x14ac:dyDescent="0.25">
      <c r="A23" s="12">
        <v>18</v>
      </c>
      <c r="B23" s="9" t="s">
        <v>90</v>
      </c>
      <c r="C23" s="32">
        <f>18+3+1</f>
        <v>22</v>
      </c>
      <c r="D23" s="32"/>
      <c r="E23" s="32"/>
      <c r="F23" s="32"/>
      <c r="G23" s="32"/>
      <c r="H23" s="32"/>
      <c r="I23" s="32"/>
      <c r="J23" s="32"/>
      <c r="K23" s="32"/>
      <c r="L23" s="32">
        <f>26.5+5.5+1</f>
        <v>33</v>
      </c>
      <c r="M23" s="32"/>
      <c r="N23" s="32"/>
      <c r="O23" s="32"/>
      <c r="P23" s="32"/>
      <c r="Q23" s="32"/>
      <c r="R23" s="32">
        <f>22.5+18</f>
        <v>40.5</v>
      </c>
      <c r="S23" s="32"/>
      <c r="T23" s="32"/>
      <c r="U23" s="32">
        <f>83</f>
        <v>83</v>
      </c>
      <c r="V23" s="32"/>
      <c r="W23" s="32"/>
      <c r="X23" s="32"/>
      <c r="Y23" s="32"/>
      <c r="Z23" s="32"/>
      <c r="AA23" s="32"/>
      <c r="AB23" s="32"/>
      <c r="AC23" s="32"/>
      <c r="AD23" s="10">
        <f>SUM(C23:AC23)</f>
        <v>178.5</v>
      </c>
    </row>
    <row r="24" spans="1:30" ht="15" x14ac:dyDescent="0.25">
      <c r="A24" s="12">
        <v>19</v>
      </c>
      <c r="B24" s="9" t="s">
        <v>123</v>
      </c>
      <c r="C24" s="32">
        <f>1</f>
        <v>1</v>
      </c>
      <c r="D24" s="32">
        <f>5.5</f>
        <v>5.5</v>
      </c>
      <c r="E24" s="32"/>
      <c r="F24" s="32"/>
      <c r="G24" s="32"/>
      <c r="H24" s="32"/>
      <c r="I24" s="32"/>
      <c r="J24" s="32"/>
      <c r="K24" s="32"/>
      <c r="L24" s="32">
        <f>1</f>
        <v>1</v>
      </c>
      <c r="M24" s="32">
        <f>40.5</f>
        <v>40.5</v>
      </c>
      <c r="N24" s="32"/>
      <c r="O24" s="32"/>
      <c r="P24" s="32"/>
      <c r="Q24" s="32"/>
      <c r="R24" s="32">
        <f>26.5</f>
        <v>26.5</v>
      </c>
      <c r="S24" s="32">
        <f>40.5</f>
        <v>40.5</v>
      </c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>
        <f>SUM(C24:AC24)</f>
        <v>115</v>
      </c>
    </row>
    <row r="25" spans="1:30" ht="15" x14ac:dyDescent="0.25">
      <c r="A25" s="12">
        <v>20</v>
      </c>
      <c r="B25" s="9" t="s">
        <v>171</v>
      </c>
      <c r="C25" s="32"/>
      <c r="D25" s="32">
        <f>22.5</f>
        <v>22.5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>
        <f>46</f>
        <v>46</v>
      </c>
      <c r="T25" s="32"/>
      <c r="U25" s="32"/>
      <c r="V25" s="32"/>
      <c r="W25" s="32"/>
      <c r="X25" s="32">
        <f>35</f>
        <v>35</v>
      </c>
      <c r="Y25" s="32"/>
      <c r="Z25" s="32"/>
      <c r="AA25" s="32"/>
      <c r="AB25" s="32"/>
      <c r="AC25" s="32"/>
      <c r="AD25" s="10">
        <f>SUM(C25:AC25)</f>
        <v>103.5</v>
      </c>
    </row>
  </sheetData>
  <sortState ref="B6:L25">
    <sortCondition descending="1" ref="L6:L25"/>
  </sortState>
  <mergeCells count="16">
    <mergeCell ref="AA4:AB4"/>
    <mergeCell ref="AD4:AD5"/>
    <mergeCell ref="A4:B5"/>
    <mergeCell ref="C4:D4"/>
    <mergeCell ref="E4:F4"/>
    <mergeCell ref="G4:H4"/>
    <mergeCell ref="I4:J4"/>
    <mergeCell ref="L4:M4"/>
    <mergeCell ref="N4:O4"/>
    <mergeCell ref="P4:Q4"/>
    <mergeCell ref="R4:S4"/>
    <mergeCell ref="B1:AD1"/>
    <mergeCell ref="B2:AD2"/>
    <mergeCell ref="U4:V4"/>
    <mergeCell ref="W4:X4"/>
    <mergeCell ref="Y4:Z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</vt:lpstr>
      <vt:lpstr>Командное первенство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Женечка</dc:creator>
  <cp:lastModifiedBy>Женечка</cp:lastModifiedBy>
  <cp:lastPrinted>2015-08-21T06:06:19Z</cp:lastPrinted>
  <dcterms:created xsi:type="dcterms:W3CDTF">2015-08-19T13:12:43Z</dcterms:created>
  <dcterms:modified xsi:type="dcterms:W3CDTF">2015-08-21T09:00:15Z</dcterms:modified>
</cp:coreProperties>
</file>